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 Arosemena\Desktop\"/>
    </mc:Choice>
  </mc:AlternateContent>
  <bookViews>
    <workbookView xWindow="0" yWindow="0" windowWidth="20490" windowHeight="9045"/>
  </bookViews>
  <sheets>
    <sheet name="Ejecución." sheetId="5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6" i="5" l="1"/>
  <c r="J256" i="5" s="1"/>
  <c r="F255" i="5"/>
  <c r="J255" i="5" s="1"/>
  <c r="F254" i="5"/>
  <c r="F253" i="5" s="1"/>
  <c r="K253" i="5"/>
  <c r="I253" i="5"/>
  <c r="H253" i="5"/>
  <c r="G253" i="5"/>
  <c r="E253" i="5"/>
  <c r="D253" i="5"/>
  <c r="C253" i="5"/>
  <c r="B253" i="5"/>
  <c r="F252" i="5"/>
  <c r="J252" i="5" s="1"/>
  <c r="F251" i="5"/>
  <c r="J251" i="5" s="1"/>
  <c r="F250" i="5"/>
  <c r="J250" i="5" s="1"/>
  <c r="F249" i="5"/>
  <c r="J249" i="5" s="1"/>
  <c r="F248" i="5"/>
  <c r="J248" i="5" s="1"/>
  <c r="F247" i="5"/>
  <c r="J247" i="5" s="1"/>
  <c r="F246" i="5"/>
  <c r="F245" i="5" s="1"/>
  <c r="K245" i="5"/>
  <c r="I245" i="5"/>
  <c r="I230" i="5" s="1"/>
  <c r="H245" i="5"/>
  <c r="G245" i="5"/>
  <c r="E245" i="5"/>
  <c r="D245" i="5"/>
  <c r="C245" i="5"/>
  <c r="B245" i="5"/>
  <c r="F244" i="5"/>
  <c r="J244" i="5" s="1"/>
  <c r="F243" i="5"/>
  <c r="J243" i="5" s="1"/>
  <c r="F242" i="5"/>
  <c r="J242" i="5" s="1"/>
  <c r="F241" i="5"/>
  <c r="J241" i="5" s="1"/>
  <c r="F240" i="5"/>
  <c r="F239" i="5" s="1"/>
  <c r="K239" i="5"/>
  <c r="I239" i="5"/>
  <c r="H239" i="5"/>
  <c r="G239" i="5"/>
  <c r="E239" i="5"/>
  <c r="D239" i="5"/>
  <c r="D230" i="5" s="1"/>
  <c r="C239" i="5"/>
  <c r="B239" i="5"/>
  <c r="F238" i="5"/>
  <c r="J238" i="5" s="1"/>
  <c r="F237" i="5"/>
  <c r="J237" i="5" s="1"/>
  <c r="F236" i="5"/>
  <c r="J236" i="5" s="1"/>
  <c r="F235" i="5"/>
  <c r="J235" i="5" s="1"/>
  <c r="F234" i="5"/>
  <c r="J234" i="5" s="1"/>
  <c r="F233" i="5"/>
  <c r="J233" i="5" s="1"/>
  <c r="F232" i="5"/>
  <c r="J232" i="5" s="1"/>
  <c r="I231" i="5"/>
  <c r="H231" i="5"/>
  <c r="H230" i="5" s="1"/>
  <c r="G231" i="5"/>
  <c r="K231" i="5" s="1"/>
  <c r="E231" i="5"/>
  <c r="E230" i="5" s="1"/>
  <c r="D231" i="5"/>
  <c r="C231" i="5"/>
  <c r="B231" i="5"/>
  <c r="G230" i="5"/>
  <c r="K230" i="5" s="1"/>
  <c r="C230" i="5"/>
  <c r="B230" i="5"/>
  <c r="J231" i="5" l="1"/>
  <c r="J240" i="5"/>
  <c r="J239" i="5" s="1"/>
  <c r="F231" i="5"/>
  <c r="F230" i="5" s="1"/>
  <c r="J246" i="5"/>
  <c r="J245" i="5" s="1"/>
  <c r="J254" i="5"/>
  <c r="J253" i="5" s="1"/>
  <c r="B196" i="5"/>
  <c r="B197" i="5"/>
  <c r="C197" i="5"/>
  <c r="D197" i="5"/>
  <c r="E197" i="5"/>
  <c r="G197" i="5"/>
  <c r="K197" i="5" s="1"/>
  <c r="H197" i="5"/>
  <c r="I197" i="5"/>
  <c r="F198" i="5"/>
  <c r="J198" i="5" s="1"/>
  <c r="J197" i="5" s="1"/>
  <c r="F199" i="5"/>
  <c r="J199" i="5"/>
  <c r="F200" i="5"/>
  <c r="J200" i="5" s="1"/>
  <c r="F201" i="5"/>
  <c r="J201" i="5"/>
  <c r="F202" i="5"/>
  <c r="J202" i="5" s="1"/>
  <c r="F203" i="5"/>
  <c r="J203" i="5"/>
  <c r="F204" i="5"/>
  <c r="J204" i="5" s="1"/>
  <c r="B205" i="5"/>
  <c r="C205" i="5"/>
  <c r="C196" i="5" s="1"/>
  <c r="D205" i="5"/>
  <c r="D196" i="5" s="1"/>
  <c r="E205" i="5"/>
  <c r="G205" i="5"/>
  <c r="G196" i="5" s="1"/>
  <c r="K196" i="5" s="1"/>
  <c r="H205" i="5"/>
  <c r="H196" i="5" s="1"/>
  <c r="I205" i="5"/>
  <c r="K205" i="5"/>
  <c r="F206" i="5"/>
  <c r="J206" i="5" s="1"/>
  <c r="F207" i="5"/>
  <c r="J207" i="5"/>
  <c r="F208" i="5"/>
  <c r="J208" i="5" s="1"/>
  <c r="F209" i="5"/>
  <c r="J209" i="5"/>
  <c r="F210" i="5"/>
  <c r="J210" i="5" s="1"/>
  <c r="B211" i="5"/>
  <c r="C211" i="5"/>
  <c r="D211" i="5"/>
  <c r="E211" i="5"/>
  <c r="G211" i="5"/>
  <c r="H211" i="5"/>
  <c r="I211" i="5"/>
  <c r="K211" i="5"/>
  <c r="F212" i="5"/>
  <c r="J212" i="5" s="1"/>
  <c r="F213" i="5"/>
  <c r="J213" i="5"/>
  <c r="F214" i="5"/>
  <c r="J214" i="5" s="1"/>
  <c r="J215" i="5"/>
  <c r="F216" i="5"/>
  <c r="J216" i="5"/>
  <c r="F217" i="5"/>
  <c r="J217" i="5"/>
  <c r="F218" i="5"/>
  <c r="J218" i="5"/>
  <c r="B219" i="5"/>
  <c r="C219" i="5"/>
  <c r="D219" i="5"/>
  <c r="E219" i="5"/>
  <c r="E196" i="5" s="1"/>
  <c r="G219" i="5"/>
  <c r="H219" i="5"/>
  <c r="I219" i="5"/>
  <c r="I196" i="5" s="1"/>
  <c r="K219" i="5"/>
  <c r="F220" i="5"/>
  <c r="F219" i="5" s="1"/>
  <c r="J220" i="5"/>
  <c r="J219" i="5" s="1"/>
  <c r="F221" i="5"/>
  <c r="J221" i="5"/>
  <c r="F222" i="5"/>
  <c r="J222" i="5"/>
  <c r="J230" i="5" l="1"/>
  <c r="J205" i="5"/>
  <c r="J196" i="5" s="1"/>
  <c r="J211" i="5"/>
  <c r="F205" i="5"/>
  <c r="F197" i="5"/>
  <c r="F211" i="5"/>
  <c r="F196" i="5" l="1"/>
  <c r="J186" i="5" l="1"/>
  <c r="J178" i="5"/>
  <c r="J172" i="5"/>
  <c r="J164" i="5"/>
  <c r="J163" i="5"/>
  <c r="I186" i="5"/>
  <c r="I178" i="5"/>
  <c r="I172" i="5"/>
  <c r="I164" i="5"/>
  <c r="F186" i="5"/>
  <c r="F163" i="5" s="1"/>
  <c r="F178" i="5"/>
  <c r="F172" i="5"/>
  <c r="F164" i="5"/>
  <c r="E186" i="5"/>
  <c r="D186" i="5"/>
  <c r="E178" i="5"/>
  <c r="D178" i="5"/>
  <c r="E172" i="5"/>
  <c r="D172" i="5"/>
  <c r="E164" i="5"/>
  <c r="D164" i="5"/>
  <c r="E163" i="5"/>
  <c r="D163" i="5"/>
  <c r="C186" i="5"/>
  <c r="B186" i="5"/>
  <c r="C178" i="5"/>
  <c r="C163" i="5" s="1"/>
  <c r="B178" i="5"/>
  <c r="C172" i="5"/>
  <c r="B172" i="5"/>
  <c r="C164" i="5"/>
  <c r="B164" i="5"/>
  <c r="B163" i="5"/>
  <c r="I163" i="5" l="1"/>
  <c r="J153" i="5" l="1"/>
  <c r="I153" i="5"/>
  <c r="H153" i="5"/>
  <c r="G153" i="5"/>
  <c r="F153" i="5"/>
  <c r="E153" i="5"/>
  <c r="D153" i="5"/>
  <c r="C153" i="5"/>
  <c r="B153" i="5"/>
  <c r="J145" i="5"/>
  <c r="I145" i="5"/>
  <c r="H145" i="5"/>
  <c r="G145" i="5"/>
  <c r="F145" i="5"/>
  <c r="E145" i="5"/>
  <c r="D145" i="5"/>
  <c r="C145" i="5"/>
  <c r="B145" i="5"/>
  <c r="J139" i="5"/>
  <c r="I139" i="5"/>
  <c r="H139" i="5"/>
  <c r="G139" i="5"/>
  <c r="F139" i="5"/>
  <c r="E139" i="5"/>
  <c r="E130" i="5" s="1"/>
  <c r="D139" i="5"/>
  <c r="D130" i="5" s="1"/>
  <c r="C139" i="5"/>
  <c r="B139" i="5"/>
  <c r="B130" i="5" s="1"/>
  <c r="I131" i="5"/>
  <c r="H131" i="5"/>
  <c r="G131" i="5"/>
  <c r="F131" i="5"/>
  <c r="F130" i="5" s="1"/>
  <c r="E131" i="5"/>
  <c r="J131" i="5" s="1"/>
  <c r="D131" i="5"/>
  <c r="C131" i="5"/>
  <c r="C130" i="5" s="1"/>
  <c r="B131" i="5"/>
  <c r="I130" i="5"/>
  <c r="H130" i="5"/>
  <c r="G130" i="5"/>
  <c r="J130" i="5" l="1"/>
  <c r="J120" i="5" l="1"/>
  <c r="I120" i="5"/>
  <c r="H120" i="5"/>
  <c r="G120" i="5"/>
  <c r="F120" i="5"/>
  <c r="E120" i="5"/>
  <c r="D120" i="5"/>
  <c r="C120" i="5"/>
  <c r="B120" i="5"/>
  <c r="J112" i="5"/>
  <c r="I112" i="5"/>
  <c r="H112" i="5"/>
  <c r="G112" i="5"/>
  <c r="F112" i="5"/>
  <c r="E112" i="5"/>
  <c r="D112" i="5"/>
  <c r="C112" i="5"/>
  <c r="B112" i="5"/>
  <c r="J108" i="5"/>
  <c r="I108" i="5"/>
  <c r="H108" i="5"/>
  <c r="G108" i="5"/>
  <c r="F108" i="5"/>
  <c r="E108" i="5"/>
  <c r="D108" i="5"/>
  <c r="C108" i="5"/>
  <c r="B108" i="5"/>
  <c r="I100" i="5"/>
  <c r="H100" i="5"/>
  <c r="G100" i="5"/>
  <c r="F100" i="5"/>
  <c r="E100" i="5"/>
  <c r="D100" i="5"/>
  <c r="C100" i="5"/>
  <c r="B100" i="5"/>
  <c r="G99" i="5"/>
  <c r="C99" i="5"/>
  <c r="J100" i="5" l="1"/>
  <c r="B99" i="5"/>
  <c r="E99" i="5"/>
  <c r="F99" i="5"/>
  <c r="I99" i="5"/>
  <c r="D99" i="5"/>
  <c r="H99" i="5"/>
  <c r="J89" i="5"/>
  <c r="I89" i="5"/>
  <c r="H89" i="5"/>
  <c r="G89" i="5"/>
  <c r="F89" i="5"/>
  <c r="E89" i="5"/>
  <c r="D89" i="5"/>
  <c r="C89" i="5"/>
  <c r="B89" i="5"/>
  <c r="J81" i="5"/>
  <c r="I81" i="5"/>
  <c r="H81" i="5"/>
  <c r="G81" i="5"/>
  <c r="F81" i="5"/>
  <c r="E81" i="5"/>
  <c r="D81" i="5"/>
  <c r="C81" i="5"/>
  <c r="B81" i="5"/>
  <c r="J77" i="5"/>
  <c r="I77" i="5"/>
  <c r="H77" i="5"/>
  <c r="G77" i="5"/>
  <c r="F77" i="5"/>
  <c r="E77" i="5"/>
  <c r="D77" i="5"/>
  <c r="C77" i="5"/>
  <c r="B77" i="5"/>
  <c r="I69" i="5"/>
  <c r="H69" i="5"/>
  <c r="G69" i="5"/>
  <c r="F69" i="5"/>
  <c r="E69" i="5"/>
  <c r="D69" i="5"/>
  <c r="C69" i="5"/>
  <c r="B69" i="5"/>
  <c r="G68" i="5"/>
  <c r="C68" i="5"/>
  <c r="J69" i="5" l="1"/>
  <c r="B68" i="5"/>
  <c r="E68" i="5"/>
  <c r="F68" i="5"/>
  <c r="I68" i="5"/>
  <c r="D68" i="5"/>
  <c r="H68" i="5"/>
  <c r="J99" i="5"/>
  <c r="J58" i="5"/>
  <c r="I58" i="5"/>
  <c r="H58" i="5"/>
  <c r="G58" i="5"/>
  <c r="F58" i="5"/>
  <c r="E58" i="5"/>
  <c r="D58" i="5"/>
  <c r="C58" i="5"/>
  <c r="B58" i="5"/>
  <c r="J50" i="5"/>
  <c r="I50" i="5"/>
  <c r="H50" i="5"/>
  <c r="G50" i="5"/>
  <c r="F50" i="5"/>
  <c r="E50" i="5"/>
  <c r="D50" i="5"/>
  <c r="C50" i="5"/>
  <c r="B50" i="5"/>
  <c r="J46" i="5"/>
  <c r="I46" i="5"/>
  <c r="H46" i="5"/>
  <c r="G46" i="5"/>
  <c r="F46" i="5"/>
  <c r="E46" i="5"/>
  <c r="D46" i="5"/>
  <c r="C46" i="5"/>
  <c r="B46" i="5"/>
  <c r="I38" i="5"/>
  <c r="H38" i="5"/>
  <c r="H37" i="5" s="1"/>
  <c r="G38" i="5"/>
  <c r="F38" i="5"/>
  <c r="F37" i="5" s="1"/>
  <c r="E38" i="5"/>
  <c r="D38" i="5"/>
  <c r="D37" i="5" s="1"/>
  <c r="C38" i="5"/>
  <c r="B38" i="5"/>
  <c r="B37" i="5" s="1"/>
  <c r="G37" i="5"/>
  <c r="C37" i="5"/>
  <c r="J38" i="5" l="1"/>
  <c r="E37" i="5"/>
  <c r="I37" i="5"/>
  <c r="J68" i="5"/>
  <c r="J37" i="5"/>
  <c r="D18" i="5"/>
  <c r="J26" i="5"/>
  <c r="I26" i="5"/>
  <c r="H26" i="5"/>
  <c r="G26" i="5"/>
  <c r="F26" i="5"/>
  <c r="E26" i="5"/>
  <c r="D26" i="5"/>
  <c r="C26" i="5"/>
  <c r="B26" i="5"/>
  <c r="J18" i="5"/>
  <c r="I18" i="5"/>
  <c r="H18" i="5"/>
  <c r="G18" i="5"/>
  <c r="F18" i="5"/>
  <c r="E18" i="5"/>
  <c r="C18" i="5"/>
  <c r="B18" i="5"/>
  <c r="J14" i="5"/>
  <c r="I14" i="5"/>
  <c r="H14" i="5"/>
  <c r="G14" i="5"/>
  <c r="F14" i="5"/>
  <c r="E14" i="5"/>
  <c r="D14" i="5"/>
  <c r="C14" i="5"/>
  <c r="B14" i="5"/>
  <c r="I6" i="5"/>
  <c r="H6" i="5"/>
  <c r="G6" i="5"/>
  <c r="F6" i="5"/>
  <c r="E6" i="5"/>
  <c r="D6" i="5"/>
  <c r="J6" i="5" s="1"/>
  <c r="C6" i="5"/>
  <c r="B6" i="5"/>
  <c r="G5" i="5"/>
  <c r="C5" i="5"/>
  <c r="B5" i="5" l="1"/>
  <c r="E5" i="5"/>
  <c r="F5" i="5"/>
  <c r="I5" i="5"/>
  <c r="H5" i="5"/>
  <c r="D5" i="5"/>
  <c r="J5" i="5" s="1"/>
</calcChain>
</file>

<file path=xl/sharedStrings.xml><?xml version="1.0" encoding="utf-8"?>
<sst xmlns="http://schemas.openxmlformats.org/spreadsheetml/2006/main" count="482" uniqueCount="82">
  <si>
    <t>DEPARTAMENTO DE FORMULACIÓN  Y CONTROL DE PRESUPUESTO</t>
  </si>
  <si>
    <t>EJECUCIÓN DE PROYECTOS DE INVERSIÓN  AL 31 DE ENERO DE 2019</t>
  </si>
  <si>
    <t>Nombre de Programa o Proyecto</t>
  </si>
  <si>
    <t>Presupuesto Ley</t>
  </si>
  <si>
    <t>Modificado</t>
  </si>
  <si>
    <t>Asignación</t>
  </si>
  <si>
    <t>ISTMO</t>
  </si>
  <si>
    <t>COMPROMISO ISTMO</t>
  </si>
  <si>
    <t>Reserva Presupuesto</t>
  </si>
  <si>
    <t>TOTAL</t>
  </si>
  <si>
    <t>SALDO</t>
  </si>
  <si>
    <t>Avance Financiero</t>
  </si>
  <si>
    <t>Observaciones</t>
  </si>
  <si>
    <t xml:space="preserve"> Prog1. Rehabilitación de Edificios</t>
  </si>
  <si>
    <t>Rehabilitación de los Edificios Sede de la UMIP</t>
  </si>
  <si>
    <t xml:space="preserve">Sin ejecución </t>
  </si>
  <si>
    <t>Equipamiento de las Instalaciones Educativas</t>
  </si>
  <si>
    <t xml:space="preserve">Construcción del Edificio del Centro de Estudios de Ingeniería Marítima </t>
  </si>
  <si>
    <t>Habilitación de un Centro de Entrenamiento, Investigación y Desarrollo Tecnológico DE Operaciones Submarinas</t>
  </si>
  <si>
    <t>Habilitación de un Consultorio de archivo Jurídico</t>
  </si>
  <si>
    <t>Habilitación del Centro de Archivos UMIP</t>
  </si>
  <si>
    <t>Mejoramiento de la Oficina del Comité Electoral Universitario</t>
  </si>
  <si>
    <t>Prog. 2 Instalación de Simuladores</t>
  </si>
  <si>
    <t>Implementación de un Simulador de Manejo de Carga Virtual</t>
  </si>
  <si>
    <t>Habilitación del Lab. de Tecnología de la Inform. y las Comunicaciones</t>
  </si>
  <si>
    <t>Habilitación del Laboratorio de Electrotecnia</t>
  </si>
  <si>
    <t>PROG.3 EQUIPAMIENTO</t>
  </si>
  <si>
    <t>Equipamiento de Material Bibliográfico</t>
  </si>
  <si>
    <t>Equipamiento del Laboratorio de Oceanografía Aplicada</t>
  </si>
  <si>
    <t>Administración del Buque Escuela Atlas III</t>
  </si>
  <si>
    <t>Implementación de un Taller de Construcción y Reparación Naval</t>
  </si>
  <si>
    <t>Equipamiento del Laboratorio de Física y Química</t>
  </si>
  <si>
    <t>Mejoramiento de los laboratoros de informática</t>
  </si>
  <si>
    <t>Equioamiento y Fortalecimiento Institucional</t>
  </si>
  <si>
    <t xml:space="preserve">Prog.4  Innovación Tecnológica / CEIMAR </t>
  </si>
  <si>
    <t xml:space="preserve"> </t>
  </si>
  <si>
    <t>Implementación del Sistema de estudio de Inglés con Metodología combinada</t>
  </si>
  <si>
    <t>Desarrollo de un Plan de Cooperación en Tecnología Marítima</t>
  </si>
  <si>
    <t>IMPLEMENTACIÓN DEL Programa TOEFL Y TOICS</t>
  </si>
  <si>
    <t>EJECUCIÓN DE PROYECTOS DE INVERSIÓN  AL 28 DE FEBRERO DE 2019</t>
  </si>
  <si>
    <t>Sistema de panel de arrancador eléctrico B/.6,700.00, servicios de instalaciones de sistema de fondeo B/.13,270.00, servicio de inspección de balsas salvavidas B/.6,844.00, panel eléctrico VDC y materiales de instalación B/.1,310.00, repuesto de retenedoras y bailarinas B/.697.00, garrafones vacío para agua y agua en garrafones B/.890.00, herramientas (bandas y grapas de acero inoxidable)</t>
  </si>
  <si>
    <t>Mejoramiento de los laboratorios de informática</t>
  </si>
  <si>
    <t>Equipamiento y Fortalecimiento Institucional</t>
  </si>
  <si>
    <t>EJECUCIÓN DE PROYECTOS DE INVERSIÓN  AL 31 DE MARZO DE 2019</t>
  </si>
  <si>
    <t xml:space="preserve">Sistema de panel de arrancador eléctrico B/.6,700.00, servicios de instalaciones de sistema de fondeo B/.13,270.00, servicio de inspección de balsas salvavidas B/.6,844.00, panel eléctrico VDC y materiales de instalación B/.1,310.00, repuesto de retenedoras y bailarinas B/.697.00, garrafones vacío para agua y agua en garrafones B/.890.00, herramientas (bandas y grapas de acero inoxidable), Vigencia expirada Radar Arpa bana X, 10KW, 1 Radar Arpa banda 30kw B/. 74,700,00, Giro de compras Nov. navigat 100, reg. vel. satelitar navi B/. 34,330,00, Compra de Retenedora y balinera para reparación del winchi de la grua B/. 697.00, Guantes de algodón B/E Atlas III B/. 141,66 </t>
  </si>
  <si>
    <t>EJECUCIÓN DE PROYECTOS DE INVERSIÓN  AL 30 DE JUNIO DE 2019</t>
  </si>
  <si>
    <t>Extintores tipo K para área cocina en ITEMAR B/.901.88, 3 Cajas de 4 galones de destapador de cañeria B/.77.76</t>
  </si>
  <si>
    <t xml:space="preserve">VIGENCIA EXPIRADA B/.220,875.00, Suministro de equipo de sonido B/.2,997.60, Renovación de servicio virtual en la nube B/.42,000.00, Motor fuera de borda B/.15,400.00, Lancha comercial B/.48,800.00.                                                                                                                                                                                                   </t>
  </si>
  <si>
    <t>PAGO DEL 80% DEL SIMULADOR DE ALTO VOLTAJE PARA LA SALA DE MAQUINA B/.111,810.40</t>
  </si>
  <si>
    <t>VIGENCIA EXPIRADA B/.5,600.00; Renovación de los servicios de sistema integrado koa B/.3,000.00., libros Omi B/.9,989.00, engargoladora y gillotina B/.256.86, Actualización del sistema Juridico y codigo digitales B/.1,140.00, Suscripción de base de datos E-libro B/.3,750.00</t>
  </si>
  <si>
    <t>VIGENCIA EXPIRADA B/.2,488.00, Suministro de sonares digitales B/.450.00, Corrientometro B/.3,970.00, Reguladores de diagrama y otros equipos B/.2,569.40, Ikelite extensión B/.1,290.00.</t>
  </si>
  <si>
    <t>Sistema de panel de arrancador eléctrico B/.6,700.00, servicios de instalaciones de sistema de fondeo B/.13,270.00, servicio de inspección de balsas salvavidas B/.6,844.00, panel eléctrico VDC y materiales de instalación B/.1,310.00, repuesto de retenedoras y bailarinas B/.697.00, garrafones vacío para agua y agua en garrafones B/.890.00, herramientas (bandas y grapas de acero inoxidable), Vigencia expirada Radar Arpa bana X, 10KW, 1 Radar Arpa banda 30kw B/. 74,700,00, Giro de compras Nov. navigat 100, reg. vel. satelitar navi B/. 34,330,00,Guantes de algodón B/E Atlas III B/. 141,66, Equipo para fuente de navegación del Buque Escuela Atlas B/.9,605.00, vigencia expirada B/.236,136.43, Compra de repuesto para maquina caterpillar   B/.8,714.56, Panel eléctrico vdc con 10 breakers y medidor B/.1,310.00, herramientas para banda de acero inoxidable B/.391.31; Compra de accesorios, herramientas para el barco B/.3,755.65; Insumo para el personal y tripulantes a bordo del Buque Escuela B/.81.53; 4 bomba de agua tipo jet B/.6,335.00., sistema de alarma B/.29395.00, Suministro de winche hidraulico B/.4,395.00, 10 caja de cloro B/.84.90, Caja de platos B/.102.74, Materiales para techo de deposito B/.1,475.54, 8 bolsas de detergente B/.113.60, 1 Cesto de basura B/.63.36, Comra de utensilios de cocina B/.391.36, 10 Paquete de esponja y 15 cestos B/.136.80.</t>
  </si>
  <si>
    <t>Vigencia Expirada B/.149,800.00</t>
  </si>
  <si>
    <t>Compra de silla tipo presidente en cuerina negra B/.162.00; trituradora B/.400.00; cafetera B/.887.85; silla de oficina ergomalla B/.92.35</t>
  </si>
  <si>
    <t>EJECUCIÓN DE PROYECTOS DE INVERSIÓN  AL 31 DE JULIO DE 2019</t>
  </si>
  <si>
    <t>Extintores tipo K para área cocina en ITEMAR B/.901.88, 3 Cajas de 4 galones de destapador de cañería B/.77.76 Vigencia Expirada B/.36,337.81</t>
  </si>
  <si>
    <t xml:space="preserve">VIGENCIA EXPIRADA B/.290,718.49, Suministro de equipo de sonido B/.2,997.60, Renovación de servicio virtual en la nube B/.42,000.00, Motor fuera de borda B/.15,400.00, Lancha comercial B/.48,800.00. Impresora multifuncional laser B/.745.95                                                                                                                                                                                                  </t>
  </si>
  <si>
    <t>Vigencia Expirada B/.33,600.00</t>
  </si>
  <si>
    <t>VIGENCIA EXPIRADA B/.5,600.00; Renovación de los servicios de sistema integrado koa B/.3,000.00., libros Omi B/.9,989.00, engargoladora y guillotina B/.256.86, Actualización del sistema Jurídico y código digitales B/.1,140.00, Suscripción de base de datos E-libro B/.3,750.00; Suscripción a base de datos de revista Meta revista B/.2,000.00</t>
  </si>
  <si>
    <t>Sistema de panel de arrancador eléctrico B/.6,700.00, servicios de instalaciones de sistema de fondeo B/.13,270.00, servicio de inspección de balsas salvavidas B/.6,844.00, panel eléctrico VDC y materiales de instalación B/.1,310.00, repuesto de retenedoras y bailarinas B/.697.00, garrafones vacío para agua y agua en garrafones B/.890.00, herramientas (bandas y grapas de acero inoxidable), Vigencia expirada Radar Arpa bana X, 10KW, 1 Radar Arpa banda 30kw B/. 74,700,00, Giro de compras Nov. navigat 100, reg. vel. satelital navi B/. 34,330,00,Guantes de algodón B/E Atlas III B/. 141,66, Equipo para fuente de navegación del Buque Escuela Atlas B/.9,605.00, vigencia expirada B/.241,147.53, Compra de repuesto para maquina Caterpillar   B/.8,714.56, Panel eléctrico vdc con 10 breakers y medidor B/.1,310.00, herramientas para banda de acero inoxidable B/.391.31; Compra de accesorios, herramientas para el barco B/.3,755.65; Insumo para el personal y tripulantes a bordo del Buque Escuela B/.81.53; 4 bomba de agua tipo jet B/.6,335.00., sistema de alarma B/.29395.00, Suministro de winche hidráulico B/.4,395.00, 10 caja de cloro B/.84.90, Caja de platos B/.102.74, Materiales para techo de deposito B/.1,475.54, 8 bolsas de detergente B/.113.60, 1 Cesto de basura B/.63.36, Compra de utensilios de cocina B/.391.36, 10 Paquete de esponja y 15 cestos B/.136.80; Cartas náuticas y publicaciones electrónicas B/.14,716.25; Gases refrigerantes y materiales para servicios B/.3,305.91; Paquetes de hojas para laminar transparente B/.70.00; 3 cajas de 12 unidades de desodorantes ambiental B/.209.82; 10 unidades dosificador jabón liquido B/.179.65; Inspección y levantamiento B/.7,000.00; mano de obra B/.1,500.00; Servicio de diagnostico muestreo y evaluación B/2,773.00; Uso de grúa de 23 toneladas B/.9,600.00; Compra de piedra esmerilar B/.444.96; Maquina laminadora para plastificar B/.146.24; Horquilla para mini cargador B/.1,629.00.</t>
  </si>
  <si>
    <t>Vigencia Expirada B/.151,204.10; Estuche para transporte de telescopio B/.390.50.</t>
  </si>
  <si>
    <t>Impresora de planos B/.2,901.00; Estaciones de trabajo B/.10,583.10</t>
  </si>
  <si>
    <t>Compra de silla tipo presidente en cuerina negra B/.162.00; trituradora B/.400.00; cafetera B/.887.85; silla de oficina ergo malla B/.92.35; Rotuladora eléctrica B/.166.50; Impresora funcional B/.3,666.00</t>
  </si>
  <si>
    <t>Vigencia Expirada B/.26,743.39; 2 Proyectores compacto B/.1057.16; 12 Computadoras  portátiles B/.7,344.00;  Equipo tecnológico B/.1,283.98; 2 Unidades de gabinete aéreo B/.700.00</t>
  </si>
  <si>
    <t xml:space="preserve">Habilitación del laboratorio de consolidación de carga y descarga </t>
  </si>
  <si>
    <t xml:space="preserve">Habilitación de un Simulador de Radar Arpa </t>
  </si>
  <si>
    <t>EJECUCIÓN DE PROYECTOS DE INVERSIÓN  AL 31 DE AGOSTO DE 2019</t>
  </si>
  <si>
    <t>EJECUCIÓN DE PROYECTOS DE INVERSIÓN  AL 30 DE SEPTIEMBRE DE 2019</t>
  </si>
  <si>
    <t>CONTENSIÓN DE GASTO</t>
  </si>
  <si>
    <t>TOTAL ASIGNADO- CONTENSIÓN</t>
  </si>
  <si>
    <t>Extintores tipo K para área cocina en ITEMAR B/.901.88, 3 Cajas de 4 galones de destapador de cañería B/.77.76 Vigencia Expirada B/.36,337.81, Planilla adicional N°1041 B/. 107.37, Reparación del piso de laboratorio de MLC B/. 5,890.85.</t>
  </si>
  <si>
    <t xml:space="preserve">VIGENCIA EXPIRADA B/.290,718.49, Suministro de equipo de sonido B/.2,997.60, Renovación de servicio virtual en la nube B/.42,000.00, Motor fuera de borda B/.15,400.00, Lancha comercial B/.48,800.00. Impresora multifuncional laser B/.745.95, Suministro de 1 mano de obra genérica, 1 modulo B/. 1,263.56, Tintas y Toner para abastecer el almacén B/. 8,399.30, 1 Impresora Multifuncional canon B/. 3,621.00, Suministro de 1 Suministro de 1 Sistema Solar Foto B/. 4,466.00.                                                                                                                                                                                                 </t>
  </si>
  <si>
    <t>VIGENCIA EXPIRADA B/.5,600.00; Renovación de los servicios de sistema integrado koa B/.3,000.00., libros Omi B/.9,989.00, engargoladora y guillotina B/.256.86, Actualización del sistema Jurídico y código digitales B/.1,140.00, Suscripción de base de datos E-libro B/.3,750.00; Suscripción a base de datos de revista Meta revista B/.2,000.00, Libros Digitales para el área Marítima B/. 797.32, Compra de Libros en Especialidades Martitimas B/. 2,970.00.</t>
  </si>
  <si>
    <t>VIGENCIA EXPIRADA B/.2,488.00, Suministro de sonares digitales B/.450.00, Corrientometro B/.3,970.00, Reguladores de diagrama y otros equipos B/.2,569.40, Ikelite extensión B/.1,290.00, Escalera de aluminio para bote de 11" B/. 129.76, 2 Tamices, 2 Vernier Caliper y 3 baterias B/. 45.00, 2 Tamices, 2 Vernier Caliper y 3 baterias B/. 15.90, 2 Tamices, 2 Vernier Caliper y 3 baterias B/. 360.00, Compra de Equipo de busceo para estudio B/. 199.90, Compra de Equipo de Buceo para estudio B/. 163.85, Compra de Equipo de Buceo para estudio B/. 117.00, Compra de Equipo de busceo para estudio B/. 69.95, Compra de Equipo de buceo para estudio B/. 879.80.</t>
  </si>
  <si>
    <t>Sistema de panel de arrancador eléctrico B/.6,700.00, servicios de instalaciones de sistema de fondeo B/.13,270.00, servicio de inspección de balsas salvavidas B/.6,844.00, panel eléctrico VDC y materiales de instalación B/.1,310.00, repuesto de retenedoras y bailarinas B/.697.00, garrafones vacío para agua y agua en garrafones B/.890.00, herramientas (bandas y grapas de acero inoxidable), Vigencia expirada Radar Arpa bana X, 10KW, 1 Radar Arpa banda 30kw B/. 74,700,00, Giro de compras Nov. navigat 100, reg. vel. satelital navi B/. 34,330,00,Guantes de algodón B/E Atlas III B/. 141,66, Equipo para fuente de navegación del Buque Escuela Atlas B/.9,605.00, vigencia expirada B/.241,147.53, Compra de repuesto para maquina Caterpillar   B/.8,714.56, Panel eléctrico vdc con 10 breakers y medidor B/.1,310.00, herramientas para banda de acero inoxidable B/.391.31; Compra de accesorios, herramientas para el barco B/.3,755.65; Insumo para el personal y tripulantes a bordo del Buque Escuela B/.81.53; 4 bomba de agua tipo jet B/.6,335.00., sistema de alarma B/.29395.00, Suministro de winche hidráulico B/.4,395.00, 10 caja de cloro B/.84.90, Caja de platos B/.102.74, Materiales para techo de deposito B/.1,475.54, 8 bolsas de detergente B/.113.60, 1 Cesto de basura B/.63.36, Compra de utensilios de cocina B/.391.36, 10 Paquete de esponja y 15 cestos B/.136.80; Cartas náuticas y publicaciones electrónicas B/.14,716.25; Gases refrigerantes y materiales para servicios B/.3,305.91; Paquetes de hojas para laminar transparente B/.70.00; 3 cajas de 12 unidades de desodorantes ambiental B/.209.82; 10 unidades dosificador jabón liquido B/.179.65; Inspección y levantamiento B/.7,000.00; mano de obra B/.1,500.00; Servicio de diagnostico muestreo y evaluación B/2,773.00; Uso de grúa de 23 toneladas B/.9,600.00; Compra de piedra esmerilar B/.444.96; Maquina laminadora para plastificar B/.146.24; Horquilla para mini cargador B/.1,629.00, Servicios 2 líneas de teléfono con plan de vos B/.1070.00, Servicio de recolección de aceite sucio B/. 3,090.00, 3 Relay, 1 Bateria, 1 bocina de vehiculo y servicio de mantenimiento B/. 105.00, Alimentos para refrigerios de tripulantes y cadetes B/. 74.52, Compra de colchones para reemplazar los extistentes B/. 1,405.00, Suministro y Herramientas de presición manual B/. 2,415.00, Alimentos varios para BE ATLAS II B/. 510.85, Alimentos varios para BE ATLAS II B/. 27.33, 3 Relay, 1 Bateria, 1 Bocina, Servicio de mantenimeinto B/. 289.00, Suministro de herramientas B/. 6,955.00.</t>
  </si>
  <si>
    <t>Vigencia Expirada B/.151,204.10; Estuche para transporte de telescopio B/.390.50, Balanzas para pesar muestras y preparaciones en laboratorios B/5,570.00.</t>
  </si>
  <si>
    <t>Impresora de planos B/.2,901.00; Estaciones de trabajo B/.10,583.10, Estación de trabajo escritorio B/.  43,199.84.</t>
  </si>
  <si>
    <t>Licencias para Act. Académica de Estudiantes B/. 48,000.00, Pruebas y Paquetes de Estudio de Ingles para Marinos B/. 6,750.00,  Pruebas y Paquetes de Estudio de Ingles para Marinos B/. 6,000.00, Plataforma en línea de Idioma para Examenes B/. 9,750.00,  Pruebas y Paquetes de Estudio de Ingles para Marinos B/.37,250.00.</t>
  </si>
  <si>
    <t>EJECUCIÓN DE PROYECTOS DE INVERSIÓN  AL 31 DE OCTUBRE DE 2019</t>
  </si>
  <si>
    <t>Extintores tipo K para área cocina en ITEMAR B/.901.88, 3 Cajas de 4 galones de destapador de cañería B/.77.76 Vigencia Expirada B/.36,337.81, Mantenimiento de alarma contra incendio B/.2,244.41, mouse y teclado B/.50.07, Lamina y fibrocemento B/. 9,447.50, Tanque de pintura B/.9,949.50, Monitor LED B/.8058.68</t>
  </si>
  <si>
    <t xml:space="preserve">VIGENCIA EXPIRADA B/.290,718.49, Suministro de equipo de sonido B/.2,997.60, Renovación de servicio virtual en la nube B/.42,000.00, Motor fuera de borda B/.15,400.00, Lancha comercial B/.48,800.00. Impresora multifuncional laser B/.745.95, Tinta y toner B/.4,314.00, Pieza para impresora B/.491.43, toner B/.3,931.50, impresora multifuncional B/.1,049.94, Computadora B/.742.45, Plataforma de mediación B/.9,638.00                                                                                                                                                                                </t>
  </si>
  <si>
    <t>Caja de archivos B/.3,166.74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</si>
</sst>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\ _€"/>
    <numFmt numFmtId="165" formatCode="#,##0.00\ _€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3" fontId="4" fillId="2" borderId="1" xfId="2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center"/>
    </xf>
    <xf numFmtId="164" fontId="0" fillId="2" borderId="1" xfId="0" applyNumberFormat="1" applyFont="1" applyFill="1" applyBorder="1" applyAlignment="1">
      <alignment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vertical="center"/>
    </xf>
    <xf numFmtId="165" fontId="0" fillId="2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right" vertical="center"/>
    </xf>
    <xf numFmtId="164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Border="1" applyAlignment="1">
      <alignment horizontal="center" vertical="center" wrapText="1"/>
    </xf>
    <xf numFmtId="43" fontId="2" fillId="2" borderId="1" xfId="2" applyFont="1" applyFill="1" applyBorder="1" applyAlignment="1">
      <alignment vertical="center"/>
    </xf>
    <xf numFmtId="43" fontId="2" fillId="0" borderId="1" xfId="2" applyFont="1" applyBorder="1" applyAlignment="1">
      <alignment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7" fillId="4" borderId="1" xfId="1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horizontal="right" vertical="center"/>
    </xf>
    <xf numFmtId="164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wrapText="1"/>
    </xf>
    <xf numFmtId="4" fontId="11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43" fontId="11" fillId="2" borderId="1" xfId="2" applyFont="1" applyFill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 wrapText="1"/>
    </xf>
    <xf numFmtId="43" fontId="11" fillId="2" borderId="1" xfId="2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43" fontId="7" fillId="2" borderId="1" xfId="2" applyFont="1" applyFill="1" applyBorder="1" applyAlignment="1">
      <alignment vertical="center"/>
    </xf>
    <xf numFmtId="0" fontId="7" fillId="2" borderId="1" xfId="0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43" fontId="7" fillId="2" borderId="1" xfId="2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2" fillId="4" borderId="1" xfId="1" applyFont="1" applyFill="1" applyBorder="1" applyAlignment="1">
      <alignment horizontal="center" vertical="center" wrapText="1"/>
    </xf>
    <xf numFmtId="1" fontId="12" fillId="2" borderId="1" xfId="1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wrapText="1"/>
    </xf>
    <xf numFmtId="164" fontId="12" fillId="2" borderId="1" xfId="0" applyNumberFormat="1" applyFont="1" applyFill="1" applyBorder="1" applyAlignment="1">
      <alignment horizontal="right" vertical="center"/>
    </xf>
    <xf numFmtId="164" fontId="12" fillId="2" borderId="1" xfId="0" applyNumberFormat="1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6"/>
  <sheetViews>
    <sheetView tabSelected="1" topLeftCell="C222" workbookViewId="0">
      <selection activeCell="K232" sqref="K232"/>
    </sheetView>
  </sheetViews>
  <sheetFormatPr baseColWidth="10" defaultColWidth="11.42578125" defaultRowHeight="15" x14ac:dyDescent="0.25"/>
  <cols>
    <col min="1" max="1" width="29.28515625" customWidth="1"/>
    <col min="2" max="2" width="17" customWidth="1"/>
    <col min="3" max="3" width="12.85546875" customWidth="1"/>
    <col min="4" max="4" width="19.42578125" customWidth="1"/>
    <col min="5" max="5" width="12.5703125" customWidth="1"/>
    <col min="6" max="6" width="15.42578125" customWidth="1"/>
    <col min="7" max="7" width="12.7109375" customWidth="1"/>
    <col min="8" max="8" width="14.7109375" customWidth="1"/>
    <col min="9" max="9" width="13.42578125" customWidth="1"/>
    <col min="10" max="10" width="10.85546875" customWidth="1"/>
    <col min="11" max="11" width="29" customWidth="1"/>
    <col min="12" max="12" width="44.7109375" customWidth="1"/>
  </cols>
  <sheetData>
    <row r="1" spans="1:11" x14ac:dyDescent="0.25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x14ac:dyDescent="0.25">
      <c r="A2" s="145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</row>
    <row r="3" spans="1:11" x14ac:dyDescent="0.25">
      <c r="A3" s="42"/>
      <c r="B3" s="42"/>
      <c r="C3" s="42"/>
      <c r="D3" s="42"/>
      <c r="E3" s="43"/>
      <c r="F3" s="43"/>
      <c r="G3" s="43"/>
      <c r="H3" s="43"/>
      <c r="I3" s="43"/>
      <c r="J3" s="43"/>
      <c r="K3" s="80"/>
    </row>
    <row r="4" spans="1:11" ht="95.25" customHeight="1" x14ac:dyDescent="0.25">
      <c r="A4" s="28" t="s">
        <v>2</v>
      </c>
      <c r="B4" s="28" t="s">
        <v>3</v>
      </c>
      <c r="C4" s="29" t="s">
        <v>4</v>
      </c>
      <c r="D4" s="29" t="s">
        <v>5</v>
      </c>
      <c r="E4" s="30" t="s">
        <v>6</v>
      </c>
      <c r="F4" s="30" t="s">
        <v>7</v>
      </c>
      <c r="G4" s="30" t="s">
        <v>8</v>
      </c>
      <c r="H4" s="30" t="s">
        <v>9</v>
      </c>
      <c r="I4" s="30" t="s">
        <v>10</v>
      </c>
      <c r="J4" s="30" t="s">
        <v>11</v>
      </c>
      <c r="K4" s="31" t="s">
        <v>12</v>
      </c>
    </row>
    <row r="5" spans="1:11" x14ac:dyDescent="0.25">
      <c r="A5" s="32"/>
      <c r="B5" s="95">
        <f t="shared" ref="B5:I5" si="0">+B14+B6+B18+B26</f>
        <v>5762206</v>
      </c>
      <c r="C5" s="95">
        <f t="shared" si="0"/>
        <v>0</v>
      </c>
      <c r="D5" s="95">
        <f t="shared" si="0"/>
        <v>1152646</v>
      </c>
      <c r="E5" s="95">
        <f t="shared" si="0"/>
        <v>0</v>
      </c>
      <c r="F5" s="95">
        <f t="shared" si="0"/>
        <v>0</v>
      </c>
      <c r="G5" s="33">
        <f t="shared" si="0"/>
        <v>0</v>
      </c>
      <c r="H5" s="33">
        <f t="shared" si="0"/>
        <v>0</v>
      </c>
      <c r="I5" s="33">
        <f t="shared" si="0"/>
        <v>0</v>
      </c>
      <c r="J5" s="34">
        <f>SUM(E5/D5)*100</f>
        <v>0</v>
      </c>
      <c r="K5" s="26"/>
    </row>
    <row r="6" spans="1:11" ht="30" x14ac:dyDescent="0.25">
      <c r="A6" s="27" t="s">
        <v>13</v>
      </c>
      <c r="B6" s="35">
        <f t="shared" ref="B6:I6" si="1">SUM(B7:B13)</f>
        <v>909505</v>
      </c>
      <c r="C6" s="35">
        <f t="shared" si="1"/>
        <v>0</v>
      </c>
      <c r="D6" s="35">
        <f t="shared" si="1"/>
        <v>168276</v>
      </c>
      <c r="E6" s="35">
        <f t="shared" si="1"/>
        <v>0</v>
      </c>
      <c r="F6" s="35">
        <f t="shared" si="1"/>
        <v>0</v>
      </c>
      <c r="G6" s="35">
        <f t="shared" si="1"/>
        <v>0</v>
      </c>
      <c r="H6" s="35">
        <f t="shared" si="1"/>
        <v>0</v>
      </c>
      <c r="I6" s="35">
        <f t="shared" si="1"/>
        <v>0</v>
      </c>
      <c r="J6" s="35">
        <f>SUM(E6/D6)*100</f>
        <v>0</v>
      </c>
      <c r="K6" s="27"/>
    </row>
    <row r="7" spans="1:11" ht="30" x14ac:dyDescent="0.25">
      <c r="A7" s="20" t="s">
        <v>14</v>
      </c>
      <c r="B7" s="36">
        <v>300000</v>
      </c>
      <c r="C7" s="16"/>
      <c r="D7" s="17">
        <v>60000</v>
      </c>
      <c r="E7" s="18"/>
      <c r="F7" s="18"/>
      <c r="G7" s="16"/>
      <c r="H7" s="16"/>
      <c r="I7" s="19"/>
      <c r="J7" s="17"/>
      <c r="K7" s="20" t="s">
        <v>15</v>
      </c>
    </row>
    <row r="8" spans="1:11" ht="30" x14ac:dyDescent="0.25">
      <c r="A8" s="20" t="s">
        <v>16</v>
      </c>
      <c r="B8" s="36">
        <v>228255</v>
      </c>
      <c r="C8" s="16"/>
      <c r="D8" s="17">
        <v>45651</v>
      </c>
      <c r="E8" s="18"/>
      <c r="F8" s="18"/>
      <c r="G8" s="16"/>
      <c r="H8" s="16"/>
      <c r="I8" s="16"/>
      <c r="J8" s="17"/>
      <c r="K8" s="20" t="s">
        <v>15</v>
      </c>
    </row>
    <row r="9" spans="1:11" ht="45" x14ac:dyDescent="0.25">
      <c r="A9" s="20" t="s">
        <v>17</v>
      </c>
      <c r="B9" s="36">
        <v>50000</v>
      </c>
      <c r="C9" s="16"/>
      <c r="D9" s="17">
        <v>0</v>
      </c>
      <c r="E9" s="18"/>
      <c r="F9" s="18"/>
      <c r="G9" s="16"/>
      <c r="H9" s="16"/>
      <c r="I9" s="37"/>
      <c r="J9" s="17"/>
      <c r="K9" s="20" t="s">
        <v>15</v>
      </c>
    </row>
    <row r="10" spans="1:11" ht="60" x14ac:dyDescent="0.25">
      <c r="A10" s="20" t="s">
        <v>18</v>
      </c>
      <c r="B10" s="36">
        <v>50000</v>
      </c>
      <c r="C10" s="16"/>
      <c r="D10" s="17">
        <v>0</v>
      </c>
      <c r="E10" s="18"/>
      <c r="F10" s="18"/>
      <c r="G10" s="16"/>
      <c r="H10" s="16"/>
      <c r="I10" s="37"/>
      <c r="J10" s="17"/>
      <c r="K10" s="20" t="s">
        <v>15</v>
      </c>
    </row>
    <row r="11" spans="1:11" ht="30" x14ac:dyDescent="0.25">
      <c r="A11" s="20" t="s">
        <v>19</v>
      </c>
      <c r="B11" s="36">
        <v>21250</v>
      </c>
      <c r="C11" s="16"/>
      <c r="D11" s="17">
        <v>10625</v>
      </c>
      <c r="E11" s="18"/>
      <c r="F11" s="18"/>
      <c r="G11" s="16"/>
      <c r="H11" s="16"/>
      <c r="I11" s="37"/>
      <c r="J11" s="17"/>
      <c r="K11" s="20" t="s">
        <v>15</v>
      </c>
    </row>
    <row r="12" spans="1:11" ht="30" x14ac:dyDescent="0.25">
      <c r="A12" s="20" t="s">
        <v>20</v>
      </c>
      <c r="B12" s="36">
        <v>160000</v>
      </c>
      <c r="C12" s="16"/>
      <c r="D12" s="17">
        <v>32000</v>
      </c>
      <c r="E12" s="18"/>
      <c r="F12" s="18"/>
      <c r="G12" s="16"/>
      <c r="H12" s="16"/>
      <c r="I12" s="37"/>
      <c r="J12" s="17"/>
      <c r="K12" s="20" t="s">
        <v>15</v>
      </c>
    </row>
    <row r="13" spans="1:11" ht="30" x14ac:dyDescent="0.25">
      <c r="A13" s="20" t="s">
        <v>21</v>
      </c>
      <c r="B13" s="36">
        <v>100000</v>
      </c>
      <c r="C13" s="16"/>
      <c r="D13" s="17">
        <v>20000</v>
      </c>
      <c r="E13" s="18"/>
      <c r="F13" s="18"/>
      <c r="G13" s="16"/>
      <c r="H13" s="16"/>
      <c r="I13" s="37"/>
      <c r="J13" s="17"/>
      <c r="K13" s="20" t="s">
        <v>15</v>
      </c>
    </row>
    <row r="14" spans="1:11" ht="30" x14ac:dyDescent="0.25">
      <c r="A14" s="40" t="s">
        <v>22</v>
      </c>
      <c r="B14" s="96">
        <f>SUM(B15:B17)</f>
        <v>680000</v>
      </c>
      <c r="C14" s="96">
        <f>SUM(C15:C17)</f>
        <v>0</v>
      </c>
      <c r="D14" s="97">
        <f>SUM(D15:D17)</f>
        <v>136000</v>
      </c>
      <c r="E14" s="96">
        <f>SUM(E15:E17)</f>
        <v>0</v>
      </c>
      <c r="F14" s="96">
        <f>SUM(F15:F17)</f>
        <v>0</v>
      </c>
      <c r="G14" s="41">
        <f>SUM(G17:G17)</f>
        <v>0</v>
      </c>
      <c r="H14" s="41">
        <f>SUM(H17:H17)</f>
        <v>0</v>
      </c>
      <c r="I14" s="41">
        <f>SUM(I15:I17)</f>
        <v>0</v>
      </c>
      <c r="J14" s="41">
        <f>SUM(J17:J17)</f>
        <v>0</v>
      </c>
      <c r="K14" s="40"/>
    </row>
    <row r="15" spans="1:11" ht="45" x14ac:dyDescent="0.25">
      <c r="A15" s="20" t="s">
        <v>23</v>
      </c>
      <c r="B15" s="36">
        <v>265000</v>
      </c>
      <c r="C15" s="18"/>
      <c r="D15" s="21">
        <v>53000</v>
      </c>
      <c r="E15" s="18"/>
      <c r="F15" s="18"/>
      <c r="G15" s="18"/>
      <c r="H15" s="16"/>
      <c r="I15" s="37"/>
      <c r="J15" s="17"/>
      <c r="K15" s="22" t="s">
        <v>15</v>
      </c>
    </row>
    <row r="16" spans="1:11" ht="45" x14ac:dyDescent="0.25">
      <c r="A16" s="20" t="s">
        <v>24</v>
      </c>
      <c r="B16" s="36">
        <v>150000</v>
      </c>
      <c r="C16" s="18"/>
      <c r="D16" s="21">
        <v>30000</v>
      </c>
      <c r="E16" s="18"/>
      <c r="F16" s="18"/>
      <c r="G16" s="18"/>
      <c r="H16" s="16"/>
      <c r="I16" s="37"/>
      <c r="J16" s="17"/>
      <c r="K16" s="22" t="s">
        <v>15</v>
      </c>
    </row>
    <row r="17" spans="1:11" ht="30" x14ac:dyDescent="0.25">
      <c r="A17" s="20" t="s">
        <v>25</v>
      </c>
      <c r="B17" s="36">
        <v>265000</v>
      </c>
      <c r="C17" s="18"/>
      <c r="D17" s="21">
        <v>53000</v>
      </c>
      <c r="E17" s="18"/>
      <c r="F17" s="18"/>
      <c r="G17" s="18"/>
      <c r="H17" s="23"/>
      <c r="I17" s="37"/>
      <c r="J17" s="17"/>
      <c r="K17" s="22" t="s">
        <v>15</v>
      </c>
    </row>
    <row r="18" spans="1:11" x14ac:dyDescent="0.25">
      <c r="A18" s="40" t="s">
        <v>26</v>
      </c>
      <c r="B18" s="96">
        <f>SUM(B19:B25)</f>
        <v>3906701</v>
      </c>
      <c r="C18" s="96">
        <f>SUM(C19:C23)</f>
        <v>0</v>
      </c>
      <c r="D18" s="97">
        <f>SUM(D19:D25)</f>
        <v>795170</v>
      </c>
      <c r="E18" s="96">
        <f t="shared" ref="E18:J18" si="2">SUM(E19:E23)</f>
        <v>0</v>
      </c>
      <c r="F18" s="96">
        <f t="shared" si="2"/>
        <v>0</v>
      </c>
      <c r="G18" s="41">
        <f t="shared" si="2"/>
        <v>0</v>
      </c>
      <c r="H18" s="41">
        <f t="shared" si="2"/>
        <v>0</v>
      </c>
      <c r="I18" s="41">
        <f t="shared" si="2"/>
        <v>0</v>
      </c>
      <c r="J18" s="41">
        <f t="shared" si="2"/>
        <v>0</v>
      </c>
      <c r="K18" s="40"/>
    </row>
    <row r="19" spans="1:11" ht="30" x14ac:dyDescent="0.25">
      <c r="A19" s="20" t="s">
        <v>27</v>
      </c>
      <c r="B19" s="36">
        <v>260000</v>
      </c>
      <c r="C19" s="18"/>
      <c r="D19" s="21">
        <v>52000</v>
      </c>
      <c r="E19" s="18"/>
      <c r="F19" s="18"/>
      <c r="G19" s="18"/>
      <c r="H19" s="23"/>
      <c r="I19" s="37"/>
      <c r="J19" s="17"/>
      <c r="K19" s="20" t="s">
        <v>15</v>
      </c>
    </row>
    <row r="20" spans="1:11" ht="30" x14ac:dyDescent="0.25">
      <c r="A20" s="20" t="s">
        <v>28</v>
      </c>
      <c r="B20" s="36">
        <v>40500</v>
      </c>
      <c r="C20" s="18"/>
      <c r="D20" s="21">
        <v>8100</v>
      </c>
      <c r="E20" s="18"/>
      <c r="F20" s="18"/>
      <c r="G20" s="18"/>
      <c r="H20" s="23"/>
      <c r="I20" s="16"/>
      <c r="J20" s="17"/>
      <c r="K20" s="20" t="s">
        <v>15</v>
      </c>
    </row>
    <row r="21" spans="1:11" ht="30" x14ac:dyDescent="0.25">
      <c r="A21" s="20" t="s">
        <v>29</v>
      </c>
      <c r="B21" s="36">
        <v>1924000</v>
      </c>
      <c r="C21" s="18"/>
      <c r="D21" s="21">
        <v>398630</v>
      </c>
      <c r="E21" s="18"/>
      <c r="F21" s="18"/>
      <c r="G21" s="18"/>
      <c r="H21" s="23"/>
      <c r="I21" s="16"/>
      <c r="J21" s="17"/>
      <c r="K21" s="20" t="s">
        <v>15</v>
      </c>
    </row>
    <row r="22" spans="1:11" ht="45" x14ac:dyDescent="0.25">
      <c r="A22" s="20" t="s">
        <v>30</v>
      </c>
      <c r="B22" s="36">
        <v>150000</v>
      </c>
      <c r="C22" s="18"/>
      <c r="D22" s="21">
        <v>30000</v>
      </c>
      <c r="E22" s="18"/>
      <c r="F22" s="18"/>
      <c r="G22" s="18"/>
      <c r="H22" s="23"/>
      <c r="I22" s="37"/>
      <c r="J22" s="17"/>
      <c r="K22" s="20" t="s">
        <v>15</v>
      </c>
    </row>
    <row r="23" spans="1:11" ht="30" x14ac:dyDescent="0.25">
      <c r="A23" s="20" t="s">
        <v>31</v>
      </c>
      <c r="B23" s="36">
        <v>560601</v>
      </c>
      <c r="C23" s="18"/>
      <c r="D23" s="21">
        <v>112120</v>
      </c>
      <c r="E23" s="18"/>
      <c r="F23" s="18"/>
      <c r="G23" s="18"/>
      <c r="H23" s="23"/>
      <c r="I23" s="37"/>
      <c r="J23" s="17"/>
      <c r="K23" s="20" t="s">
        <v>15</v>
      </c>
    </row>
    <row r="24" spans="1:11" ht="30" x14ac:dyDescent="0.25">
      <c r="A24" s="20" t="s">
        <v>32</v>
      </c>
      <c r="B24" s="36">
        <v>400000</v>
      </c>
      <c r="C24" s="18"/>
      <c r="D24" s="21">
        <v>80000</v>
      </c>
      <c r="E24" s="18"/>
      <c r="F24" s="18"/>
      <c r="G24" s="18"/>
      <c r="H24" s="23"/>
      <c r="I24" s="37"/>
      <c r="J24" s="17"/>
      <c r="K24" s="20" t="s">
        <v>15</v>
      </c>
    </row>
    <row r="25" spans="1:11" ht="30" x14ac:dyDescent="0.25">
      <c r="A25" s="20" t="s">
        <v>33</v>
      </c>
      <c r="B25" s="36">
        <v>571600</v>
      </c>
      <c r="C25" s="18"/>
      <c r="D25" s="21">
        <v>114320</v>
      </c>
      <c r="E25" s="18"/>
      <c r="F25" s="18"/>
      <c r="G25" s="18"/>
      <c r="H25" s="23"/>
      <c r="I25" s="37"/>
      <c r="J25" s="17"/>
      <c r="K25" s="20" t="s">
        <v>15</v>
      </c>
    </row>
    <row r="26" spans="1:11" ht="30" x14ac:dyDescent="0.25">
      <c r="A26" s="40" t="s">
        <v>34</v>
      </c>
      <c r="B26" s="96">
        <f t="shared" ref="B26:J26" si="3">SUM(B27:B29)</f>
        <v>266000</v>
      </c>
      <c r="C26" s="96">
        <f t="shared" si="3"/>
        <v>0</v>
      </c>
      <c r="D26" s="97">
        <f t="shared" si="3"/>
        <v>53200</v>
      </c>
      <c r="E26" s="96">
        <f t="shared" si="3"/>
        <v>0</v>
      </c>
      <c r="F26" s="96">
        <f t="shared" si="3"/>
        <v>0</v>
      </c>
      <c r="G26" s="41">
        <f t="shared" si="3"/>
        <v>0</v>
      </c>
      <c r="H26" s="41">
        <f t="shared" si="3"/>
        <v>0</v>
      </c>
      <c r="I26" s="41">
        <f t="shared" si="3"/>
        <v>0</v>
      </c>
      <c r="J26" s="41">
        <f t="shared" si="3"/>
        <v>0</v>
      </c>
      <c r="K26" s="40" t="s">
        <v>35</v>
      </c>
    </row>
    <row r="27" spans="1:11" ht="45" x14ac:dyDescent="0.25">
      <c r="A27" s="20" t="s">
        <v>36</v>
      </c>
      <c r="B27" s="36">
        <v>56000</v>
      </c>
      <c r="C27" s="24"/>
      <c r="D27" s="25">
        <v>11200</v>
      </c>
      <c r="E27" s="18"/>
      <c r="F27" s="18"/>
      <c r="G27" s="24"/>
      <c r="H27" s="24"/>
      <c r="I27" s="38"/>
      <c r="J27" s="25"/>
      <c r="K27" s="22" t="s">
        <v>15</v>
      </c>
    </row>
    <row r="28" spans="1:11" ht="45" x14ac:dyDescent="0.25">
      <c r="A28" s="20" t="s">
        <v>37</v>
      </c>
      <c r="B28" s="36">
        <v>150000</v>
      </c>
      <c r="C28" s="24"/>
      <c r="D28" s="25">
        <v>30000</v>
      </c>
      <c r="E28" s="18"/>
      <c r="F28" s="18"/>
      <c r="G28" s="24"/>
      <c r="H28" s="16"/>
      <c r="I28" s="38"/>
      <c r="J28" s="17"/>
      <c r="K28" s="22" t="s">
        <v>15</v>
      </c>
    </row>
    <row r="29" spans="1:11" ht="30" x14ac:dyDescent="0.25">
      <c r="A29" s="39" t="s">
        <v>38</v>
      </c>
      <c r="B29" s="39">
        <v>60000</v>
      </c>
      <c r="C29" s="24"/>
      <c r="D29" s="25">
        <v>12000</v>
      </c>
      <c r="E29" s="18"/>
      <c r="F29" s="18"/>
      <c r="G29" s="24"/>
      <c r="H29" s="24"/>
      <c r="I29" s="38"/>
      <c r="J29" s="25"/>
      <c r="K29" s="22" t="s">
        <v>15</v>
      </c>
    </row>
    <row r="33" spans="1:11" x14ac:dyDescent="0.25">
      <c r="A33" s="146" t="s">
        <v>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</row>
    <row r="34" spans="1:11" x14ac:dyDescent="0.25">
      <c r="A34" s="146" t="s">
        <v>39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</row>
    <row r="35" spans="1:1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</row>
    <row r="36" spans="1:11" ht="81.75" customHeight="1" x14ac:dyDescent="0.25">
      <c r="A36" s="45" t="s">
        <v>2</v>
      </c>
      <c r="B36" s="45" t="s">
        <v>3</v>
      </c>
      <c r="C36" s="45" t="s">
        <v>4</v>
      </c>
      <c r="D36" s="45" t="s">
        <v>5</v>
      </c>
      <c r="E36" s="46" t="s">
        <v>6</v>
      </c>
      <c r="F36" s="46" t="s">
        <v>7</v>
      </c>
      <c r="G36" s="46" t="s">
        <v>8</v>
      </c>
      <c r="H36" s="46" t="s">
        <v>9</v>
      </c>
      <c r="I36" s="46" t="s">
        <v>10</v>
      </c>
      <c r="J36" s="46" t="s">
        <v>11</v>
      </c>
      <c r="K36" s="45" t="s">
        <v>12</v>
      </c>
    </row>
    <row r="37" spans="1:11" x14ac:dyDescent="0.25">
      <c r="A37" s="47"/>
      <c r="B37" s="44">
        <f t="shared" ref="B37:I37" si="4">+B46+B38+B50+B58</f>
        <v>5762206</v>
      </c>
      <c r="C37" s="44">
        <f t="shared" si="4"/>
        <v>0</v>
      </c>
      <c r="D37" s="44">
        <f t="shared" si="4"/>
        <v>2881103</v>
      </c>
      <c r="E37" s="44">
        <f t="shared" si="4"/>
        <v>30102</v>
      </c>
      <c r="F37" s="44">
        <f t="shared" si="4"/>
        <v>0</v>
      </c>
      <c r="G37" s="44">
        <f t="shared" si="4"/>
        <v>0</v>
      </c>
      <c r="H37" s="44">
        <f t="shared" si="4"/>
        <v>0</v>
      </c>
      <c r="I37" s="44">
        <f t="shared" si="4"/>
        <v>0</v>
      </c>
      <c r="J37" s="44">
        <f>SUM(E37/D37)*100</f>
        <v>1.0448081863092018</v>
      </c>
      <c r="K37" s="44"/>
    </row>
    <row r="38" spans="1:11" ht="30" x14ac:dyDescent="0.25">
      <c r="A38" s="47" t="s">
        <v>13</v>
      </c>
      <c r="B38" s="44">
        <f t="shared" ref="B38:I38" si="5">SUM(B39:B45)</f>
        <v>909505</v>
      </c>
      <c r="C38" s="44">
        <f t="shared" si="5"/>
        <v>0</v>
      </c>
      <c r="D38" s="44">
        <f t="shared" si="5"/>
        <v>454753</v>
      </c>
      <c r="E38" s="44">
        <f t="shared" si="5"/>
        <v>0</v>
      </c>
      <c r="F38" s="44">
        <f t="shared" si="5"/>
        <v>0</v>
      </c>
      <c r="G38" s="44">
        <f t="shared" si="5"/>
        <v>0</v>
      </c>
      <c r="H38" s="44">
        <f t="shared" si="5"/>
        <v>0</v>
      </c>
      <c r="I38" s="44">
        <f t="shared" si="5"/>
        <v>0</v>
      </c>
      <c r="J38" s="44">
        <f>SUM(E38/D38)*100</f>
        <v>0</v>
      </c>
      <c r="K38" s="44"/>
    </row>
    <row r="39" spans="1:11" ht="30" x14ac:dyDescent="0.25">
      <c r="A39" s="47" t="s">
        <v>14</v>
      </c>
      <c r="B39" s="44">
        <v>300000</v>
      </c>
      <c r="C39" s="44"/>
      <c r="D39" s="44">
        <v>150000</v>
      </c>
      <c r="E39" s="44"/>
      <c r="F39" s="44"/>
      <c r="G39" s="44"/>
      <c r="H39" s="44"/>
      <c r="I39" s="44"/>
      <c r="J39" s="44"/>
      <c r="K39" s="44" t="s">
        <v>15</v>
      </c>
    </row>
    <row r="40" spans="1:11" ht="30" x14ac:dyDescent="0.25">
      <c r="A40" s="47" t="s">
        <v>16</v>
      </c>
      <c r="B40" s="44">
        <v>228255</v>
      </c>
      <c r="C40" s="44"/>
      <c r="D40" s="44">
        <v>114128</v>
      </c>
      <c r="E40" s="44"/>
      <c r="F40" s="44"/>
      <c r="G40" s="44"/>
      <c r="H40" s="44"/>
      <c r="I40" s="44"/>
      <c r="J40" s="44"/>
      <c r="K40" s="44" t="s">
        <v>15</v>
      </c>
    </row>
    <row r="41" spans="1:11" ht="45" x14ac:dyDescent="0.25">
      <c r="A41" s="47" t="s">
        <v>17</v>
      </c>
      <c r="B41" s="44">
        <v>50000</v>
      </c>
      <c r="C41" s="44"/>
      <c r="D41" s="44">
        <v>50000</v>
      </c>
      <c r="E41" s="44"/>
      <c r="F41" s="44"/>
      <c r="G41" s="44"/>
      <c r="H41" s="44"/>
      <c r="I41" s="44"/>
      <c r="J41" s="44"/>
      <c r="K41" s="44" t="s">
        <v>15</v>
      </c>
    </row>
    <row r="42" spans="1:11" ht="60" x14ac:dyDescent="0.25">
      <c r="A42" s="47" t="s">
        <v>18</v>
      </c>
      <c r="B42" s="44">
        <v>50000</v>
      </c>
      <c r="C42" s="44"/>
      <c r="D42" s="44">
        <v>0</v>
      </c>
      <c r="E42" s="44"/>
      <c r="F42" s="44"/>
      <c r="G42" s="44"/>
      <c r="H42" s="44"/>
      <c r="I42" s="44"/>
      <c r="J42" s="44"/>
      <c r="K42" s="44" t="s">
        <v>15</v>
      </c>
    </row>
    <row r="43" spans="1:11" ht="30" x14ac:dyDescent="0.25">
      <c r="A43" s="47" t="s">
        <v>19</v>
      </c>
      <c r="B43" s="44">
        <v>21250</v>
      </c>
      <c r="C43" s="44"/>
      <c r="D43" s="44">
        <v>10625</v>
      </c>
      <c r="E43" s="44"/>
      <c r="F43" s="44"/>
      <c r="G43" s="44"/>
      <c r="H43" s="44"/>
      <c r="I43" s="44"/>
      <c r="J43" s="44"/>
      <c r="K43" s="44" t="s">
        <v>15</v>
      </c>
    </row>
    <row r="44" spans="1:11" ht="30" x14ac:dyDescent="0.25">
      <c r="A44" s="47" t="s">
        <v>20</v>
      </c>
      <c r="B44" s="44">
        <v>160000</v>
      </c>
      <c r="C44" s="44"/>
      <c r="D44" s="44">
        <v>80000</v>
      </c>
      <c r="E44" s="44"/>
      <c r="F44" s="44"/>
      <c r="G44" s="44"/>
      <c r="H44" s="44"/>
      <c r="I44" s="44"/>
      <c r="J44" s="44"/>
      <c r="K44" s="44" t="s">
        <v>15</v>
      </c>
    </row>
    <row r="45" spans="1:11" ht="30" x14ac:dyDescent="0.25">
      <c r="A45" s="47" t="s">
        <v>21</v>
      </c>
      <c r="B45" s="44">
        <v>100000</v>
      </c>
      <c r="C45" s="44"/>
      <c r="D45" s="44">
        <v>50000</v>
      </c>
      <c r="E45" s="44"/>
      <c r="F45" s="44"/>
      <c r="G45" s="44"/>
      <c r="H45" s="44"/>
      <c r="I45" s="44"/>
      <c r="J45" s="44"/>
      <c r="K45" s="44" t="s">
        <v>15</v>
      </c>
    </row>
    <row r="46" spans="1:11" ht="30" x14ac:dyDescent="0.25">
      <c r="A46" s="47" t="s">
        <v>22</v>
      </c>
      <c r="B46" s="44">
        <f>SUM(B47:B49)</f>
        <v>680000</v>
      </c>
      <c r="C46" s="44">
        <f>SUM(C47:C49)</f>
        <v>0</v>
      </c>
      <c r="D46" s="44">
        <f>SUM(D47:D49)</f>
        <v>340000</v>
      </c>
      <c r="E46" s="44">
        <f>SUM(E47:E49)</f>
        <v>0</v>
      </c>
      <c r="F46" s="44">
        <f>SUM(F47:F49)</f>
        <v>0</v>
      </c>
      <c r="G46" s="44">
        <f>SUM(G49:G49)</f>
        <v>0</v>
      </c>
      <c r="H46" s="44">
        <f>SUM(H49:H49)</f>
        <v>0</v>
      </c>
      <c r="I46" s="44">
        <f>SUM(I47:I49)</f>
        <v>0</v>
      </c>
      <c r="J46" s="44">
        <f>SUM(J49:J49)</f>
        <v>0</v>
      </c>
      <c r="K46" s="44"/>
    </row>
    <row r="47" spans="1:11" ht="45" x14ac:dyDescent="0.25">
      <c r="A47" s="47" t="s">
        <v>23</v>
      </c>
      <c r="B47" s="44">
        <v>265000</v>
      </c>
      <c r="C47" s="44"/>
      <c r="D47" s="44">
        <v>132500</v>
      </c>
      <c r="E47" s="44"/>
      <c r="F47" s="44"/>
      <c r="G47" s="44"/>
      <c r="H47" s="44"/>
      <c r="I47" s="44"/>
      <c r="J47" s="44"/>
      <c r="K47" s="44" t="s">
        <v>15</v>
      </c>
    </row>
    <row r="48" spans="1:11" ht="45" x14ac:dyDescent="0.25">
      <c r="A48" s="47" t="s">
        <v>24</v>
      </c>
      <c r="B48" s="44">
        <v>150000</v>
      </c>
      <c r="C48" s="44"/>
      <c r="D48" s="44">
        <v>75000</v>
      </c>
      <c r="E48" s="44"/>
      <c r="F48" s="44"/>
      <c r="G48" s="44"/>
      <c r="H48" s="44"/>
      <c r="I48" s="44"/>
      <c r="J48" s="44"/>
      <c r="K48" s="44" t="s">
        <v>15</v>
      </c>
    </row>
    <row r="49" spans="1:11" ht="30" x14ac:dyDescent="0.25">
      <c r="A49" s="47" t="s">
        <v>25</v>
      </c>
      <c r="B49" s="44">
        <v>265000</v>
      </c>
      <c r="C49" s="44"/>
      <c r="D49" s="44">
        <v>132500</v>
      </c>
      <c r="E49" s="44"/>
      <c r="F49" s="44"/>
      <c r="G49" s="44"/>
      <c r="H49" s="44"/>
      <c r="I49" s="44"/>
      <c r="J49" s="44"/>
      <c r="K49" s="44" t="s">
        <v>15</v>
      </c>
    </row>
    <row r="50" spans="1:11" x14ac:dyDescent="0.25">
      <c r="A50" s="47" t="s">
        <v>26</v>
      </c>
      <c r="B50" s="44">
        <f>SUM(B51:B57)</f>
        <v>3906701</v>
      </c>
      <c r="C50" s="44">
        <f>SUM(C51:C55)</f>
        <v>0</v>
      </c>
      <c r="D50" s="44">
        <f>SUM(D51:D57)</f>
        <v>1953350</v>
      </c>
      <c r="E50" s="44">
        <f t="shared" ref="E50:J50" si="6">SUM(E51:E55)</f>
        <v>30102</v>
      </c>
      <c r="F50" s="44">
        <f t="shared" si="6"/>
        <v>0</v>
      </c>
      <c r="G50" s="44">
        <f t="shared" si="6"/>
        <v>0</v>
      </c>
      <c r="H50" s="44">
        <f t="shared" si="6"/>
        <v>0</v>
      </c>
      <c r="I50" s="44">
        <f t="shared" si="6"/>
        <v>0</v>
      </c>
      <c r="J50" s="44">
        <f t="shared" si="6"/>
        <v>0</v>
      </c>
      <c r="K50" s="44"/>
    </row>
    <row r="51" spans="1:11" ht="30" x14ac:dyDescent="0.25">
      <c r="A51" s="48" t="s">
        <v>27</v>
      </c>
      <c r="B51" s="44">
        <v>260000</v>
      </c>
      <c r="C51" s="44"/>
      <c r="D51" s="44">
        <v>130000</v>
      </c>
      <c r="E51" s="44"/>
      <c r="F51" s="44"/>
      <c r="G51" s="44"/>
      <c r="H51" s="44"/>
      <c r="I51" s="44"/>
      <c r="J51" s="44"/>
      <c r="K51" s="44" t="s">
        <v>15</v>
      </c>
    </row>
    <row r="52" spans="1:11" ht="30" x14ac:dyDescent="0.25">
      <c r="A52" s="46" t="s">
        <v>28</v>
      </c>
      <c r="B52" s="44">
        <v>40500</v>
      </c>
      <c r="C52" s="44"/>
      <c r="D52" s="44">
        <v>20250</v>
      </c>
      <c r="E52" s="44"/>
      <c r="F52" s="44"/>
      <c r="G52" s="44"/>
      <c r="H52" s="44"/>
      <c r="I52" s="44"/>
      <c r="J52" s="44"/>
      <c r="K52" s="44" t="s">
        <v>15</v>
      </c>
    </row>
    <row r="53" spans="1:11" ht="225" x14ac:dyDescent="0.25">
      <c r="A53" s="46" t="s">
        <v>29</v>
      </c>
      <c r="B53" s="49">
        <v>1924000</v>
      </c>
      <c r="C53" s="49"/>
      <c r="D53" s="49">
        <v>962000</v>
      </c>
      <c r="E53" s="49">
        <v>30102</v>
      </c>
      <c r="F53" s="44"/>
      <c r="G53" s="44"/>
      <c r="H53" s="44"/>
      <c r="I53" s="44"/>
      <c r="J53" s="44"/>
      <c r="K53" s="50" t="s">
        <v>40</v>
      </c>
    </row>
    <row r="54" spans="1:11" ht="45" x14ac:dyDescent="0.25">
      <c r="A54" s="47" t="s">
        <v>30</v>
      </c>
      <c r="B54" s="44">
        <v>150000</v>
      </c>
      <c r="C54" s="44"/>
      <c r="D54" s="44">
        <v>75000</v>
      </c>
      <c r="E54" s="44"/>
      <c r="F54" s="44"/>
      <c r="G54" s="44"/>
      <c r="H54" s="44"/>
      <c r="I54" s="44"/>
      <c r="J54" s="44"/>
      <c r="K54" s="44" t="s">
        <v>15</v>
      </c>
    </row>
    <row r="55" spans="1:11" ht="30" x14ac:dyDescent="0.25">
      <c r="A55" s="47" t="s">
        <v>31</v>
      </c>
      <c r="B55" s="44">
        <v>560601</v>
      </c>
      <c r="C55" s="44"/>
      <c r="D55" s="44">
        <v>280300</v>
      </c>
      <c r="E55" s="44"/>
      <c r="F55" s="44"/>
      <c r="G55" s="44"/>
      <c r="H55" s="44"/>
      <c r="I55" s="44"/>
      <c r="J55" s="44"/>
      <c r="K55" s="44" t="s">
        <v>15</v>
      </c>
    </row>
    <row r="56" spans="1:11" ht="30" x14ac:dyDescent="0.25">
      <c r="A56" s="47" t="s">
        <v>41</v>
      </c>
      <c r="B56" s="44">
        <v>400000</v>
      </c>
      <c r="C56" s="44"/>
      <c r="D56" s="44">
        <v>200000</v>
      </c>
      <c r="E56" s="44"/>
      <c r="F56" s="44"/>
      <c r="G56" s="44"/>
      <c r="H56" s="44"/>
      <c r="I56" s="44"/>
      <c r="J56" s="44"/>
      <c r="K56" s="44" t="s">
        <v>15</v>
      </c>
    </row>
    <row r="57" spans="1:11" ht="30" x14ac:dyDescent="0.25">
      <c r="A57" s="47" t="s">
        <v>42</v>
      </c>
      <c r="B57" s="44">
        <v>571600</v>
      </c>
      <c r="C57" s="44"/>
      <c r="D57" s="44">
        <v>285800</v>
      </c>
      <c r="E57" s="44"/>
      <c r="F57" s="44"/>
      <c r="G57" s="44"/>
      <c r="H57" s="44"/>
      <c r="I57" s="44"/>
      <c r="J57" s="44"/>
      <c r="K57" s="44" t="s">
        <v>15</v>
      </c>
    </row>
    <row r="58" spans="1:11" ht="30" x14ac:dyDescent="0.25">
      <c r="A58" s="47" t="s">
        <v>34</v>
      </c>
      <c r="B58" s="44">
        <f t="shared" ref="B58:J58" si="7">SUM(B59:B61)</f>
        <v>266000</v>
      </c>
      <c r="C58" s="44">
        <f t="shared" si="7"/>
        <v>0</v>
      </c>
      <c r="D58" s="44">
        <f t="shared" si="7"/>
        <v>133000</v>
      </c>
      <c r="E58" s="44">
        <f t="shared" si="7"/>
        <v>0</v>
      </c>
      <c r="F58" s="44">
        <f t="shared" si="7"/>
        <v>0</v>
      </c>
      <c r="G58" s="44">
        <f t="shared" si="7"/>
        <v>0</v>
      </c>
      <c r="H58" s="44">
        <f t="shared" si="7"/>
        <v>0</v>
      </c>
      <c r="I58" s="44">
        <f t="shared" si="7"/>
        <v>0</v>
      </c>
      <c r="J58" s="44">
        <f t="shared" si="7"/>
        <v>0</v>
      </c>
      <c r="K58" s="44" t="s">
        <v>35</v>
      </c>
    </row>
    <row r="59" spans="1:11" ht="45" x14ac:dyDescent="0.25">
      <c r="A59" s="47" t="s">
        <v>36</v>
      </c>
      <c r="B59" s="44">
        <v>56000</v>
      </c>
      <c r="C59" s="44"/>
      <c r="D59" s="44">
        <v>28000</v>
      </c>
      <c r="E59" s="44"/>
      <c r="F59" s="44"/>
      <c r="G59" s="44"/>
      <c r="H59" s="44"/>
      <c r="I59" s="44"/>
      <c r="J59" s="44"/>
      <c r="K59" s="44" t="s">
        <v>15</v>
      </c>
    </row>
    <row r="60" spans="1:11" ht="45" x14ac:dyDescent="0.25">
      <c r="A60" s="47" t="s">
        <v>37</v>
      </c>
      <c r="B60" s="44">
        <v>150000</v>
      </c>
      <c r="C60" s="44"/>
      <c r="D60" s="44">
        <v>75000</v>
      </c>
      <c r="E60" s="44"/>
      <c r="F60" s="44"/>
      <c r="G60" s="44"/>
      <c r="H60" s="44"/>
      <c r="I60" s="44"/>
      <c r="J60" s="44"/>
      <c r="K60" s="44" t="s">
        <v>15</v>
      </c>
    </row>
    <row r="61" spans="1:11" ht="30" x14ac:dyDescent="0.25">
      <c r="A61" s="47" t="s">
        <v>38</v>
      </c>
      <c r="B61" s="44">
        <v>60000</v>
      </c>
      <c r="C61" s="44"/>
      <c r="D61" s="44">
        <v>30000</v>
      </c>
      <c r="E61" s="44"/>
      <c r="F61" s="44"/>
      <c r="G61" s="44"/>
      <c r="H61" s="44"/>
      <c r="I61" s="44"/>
      <c r="J61" s="44"/>
      <c r="K61" s="44" t="s">
        <v>15</v>
      </c>
    </row>
    <row r="64" spans="1:11" ht="15.75" x14ac:dyDescent="0.25">
      <c r="A64" s="147" t="s">
        <v>0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/>
    </row>
    <row r="65" spans="1:11" ht="15.75" x14ac:dyDescent="0.25">
      <c r="A65" s="147" t="s">
        <v>43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/>
    </row>
    <row r="66" spans="1:11" ht="15.75" x14ac:dyDescent="0.25">
      <c r="A66" s="51"/>
      <c r="B66" s="51"/>
      <c r="C66" s="51"/>
      <c r="D66" s="51"/>
      <c r="E66" s="52"/>
      <c r="F66" s="52"/>
      <c r="G66" s="52"/>
      <c r="H66" s="52"/>
      <c r="I66" s="52"/>
      <c r="J66" s="52"/>
      <c r="K66" s="79"/>
    </row>
    <row r="67" spans="1:11" ht="75" customHeight="1" x14ac:dyDescent="0.25">
      <c r="A67" s="53" t="s">
        <v>2</v>
      </c>
      <c r="B67" s="53" t="s">
        <v>3</v>
      </c>
      <c r="C67" s="54" t="s">
        <v>4</v>
      </c>
      <c r="D67" s="54" t="s">
        <v>5</v>
      </c>
      <c r="E67" s="55" t="s">
        <v>6</v>
      </c>
      <c r="F67" s="55" t="s">
        <v>7</v>
      </c>
      <c r="G67" s="55" t="s">
        <v>8</v>
      </c>
      <c r="H67" s="55" t="s">
        <v>9</v>
      </c>
      <c r="I67" s="55" t="s">
        <v>10</v>
      </c>
      <c r="J67" s="55" t="s">
        <v>11</v>
      </c>
      <c r="K67" s="56" t="s">
        <v>12</v>
      </c>
    </row>
    <row r="68" spans="1:11" x14ac:dyDescent="0.25">
      <c r="A68" s="57"/>
      <c r="B68" s="77">
        <f t="shared" ref="B68:I68" si="8">+B77+B69+B81+B89</f>
        <v>5762206</v>
      </c>
      <c r="C68" s="77">
        <f t="shared" si="8"/>
        <v>0</v>
      </c>
      <c r="D68" s="77">
        <f t="shared" si="8"/>
        <v>2881103</v>
      </c>
      <c r="E68" s="58">
        <f t="shared" si="8"/>
        <v>340021</v>
      </c>
      <c r="F68" s="58">
        <f t="shared" si="8"/>
        <v>109869</v>
      </c>
      <c r="G68" s="58">
        <f t="shared" si="8"/>
        <v>0</v>
      </c>
      <c r="H68" s="58">
        <f t="shared" si="8"/>
        <v>0</v>
      </c>
      <c r="I68" s="58">
        <f t="shared" si="8"/>
        <v>0</v>
      </c>
      <c r="J68" s="59">
        <f>SUM(E68/D68)*100</f>
        <v>11.80176481021331</v>
      </c>
      <c r="K68" s="60"/>
    </row>
    <row r="69" spans="1:11" ht="30" x14ac:dyDescent="0.25">
      <c r="A69" s="61" t="s">
        <v>13</v>
      </c>
      <c r="B69" s="78">
        <f t="shared" ref="B69:I69" si="9">SUM(B70:B76)</f>
        <v>909505</v>
      </c>
      <c r="C69" s="78">
        <f t="shared" si="9"/>
        <v>0</v>
      </c>
      <c r="D69" s="78">
        <f t="shared" si="9"/>
        <v>454753</v>
      </c>
      <c r="E69" s="62">
        <f t="shared" si="9"/>
        <v>28172</v>
      </c>
      <c r="F69" s="62">
        <f t="shared" si="9"/>
        <v>0</v>
      </c>
      <c r="G69" s="62">
        <f t="shared" si="9"/>
        <v>0</v>
      </c>
      <c r="H69" s="62">
        <f t="shared" si="9"/>
        <v>0</v>
      </c>
      <c r="I69" s="62">
        <f t="shared" si="9"/>
        <v>0</v>
      </c>
      <c r="J69" s="62">
        <f>SUM(E69/D69)*100</f>
        <v>6.195011357814022</v>
      </c>
      <c r="K69" s="61"/>
    </row>
    <row r="70" spans="1:11" ht="30" x14ac:dyDescent="0.25">
      <c r="A70" s="63" t="s">
        <v>14</v>
      </c>
      <c r="B70" s="64">
        <v>300000</v>
      </c>
      <c r="C70" s="66"/>
      <c r="D70" s="66">
        <v>150000</v>
      </c>
      <c r="E70" s="67"/>
      <c r="F70" s="67"/>
      <c r="G70" s="65"/>
      <c r="H70" s="65"/>
      <c r="I70" s="68"/>
      <c r="J70" s="66"/>
      <c r="K70" s="63" t="s">
        <v>15</v>
      </c>
    </row>
    <row r="71" spans="1:11" ht="30" x14ac:dyDescent="0.25">
      <c r="A71" s="63" t="s">
        <v>16</v>
      </c>
      <c r="B71" s="64">
        <v>228255</v>
      </c>
      <c r="C71" s="66"/>
      <c r="D71" s="66">
        <v>114128</v>
      </c>
      <c r="E71" s="67">
        <v>28172</v>
      </c>
      <c r="F71" s="67"/>
      <c r="G71" s="65"/>
      <c r="H71" s="65"/>
      <c r="I71" s="65"/>
      <c r="J71" s="66"/>
      <c r="K71" s="63" t="s">
        <v>15</v>
      </c>
    </row>
    <row r="72" spans="1:11" ht="45" x14ac:dyDescent="0.25">
      <c r="A72" s="63" t="s">
        <v>17</v>
      </c>
      <c r="B72" s="64">
        <v>50000</v>
      </c>
      <c r="C72" s="66"/>
      <c r="D72" s="66">
        <v>50000</v>
      </c>
      <c r="E72" s="67"/>
      <c r="F72" s="67"/>
      <c r="G72" s="65"/>
      <c r="H72" s="65"/>
      <c r="I72" s="37"/>
      <c r="J72" s="66"/>
      <c r="K72" s="63" t="s">
        <v>15</v>
      </c>
    </row>
    <row r="73" spans="1:11" ht="60" x14ac:dyDescent="0.25">
      <c r="A73" s="63" t="s">
        <v>18</v>
      </c>
      <c r="B73" s="64">
        <v>50000</v>
      </c>
      <c r="C73" s="66"/>
      <c r="D73" s="66">
        <v>0</v>
      </c>
      <c r="E73" s="67"/>
      <c r="F73" s="67"/>
      <c r="G73" s="65"/>
      <c r="H73" s="65"/>
      <c r="I73" s="37"/>
      <c r="J73" s="66"/>
      <c r="K73" s="63" t="s">
        <v>15</v>
      </c>
    </row>
    <row r="74" spans="1:11" ht="30" x14ac:dyDescent="0.25">
      <c r="A74" s="63" t="s">
        <v>19</v>
      </c>
      <c r="B74" s="64">
        <v>21250</v>
      </c>
      <c r="C74" s="66"/>
      <c r="D74" s="66">
        <v>10625</v>
      </c>
      <c r="E74" s="67"/>
      <c r="F74" s="67"/>
      <c r="G74" s="65"/>
      <c r="H74" s="65"/>
      <c r="I74" s="37"/>
      <c r="J74" s="66"/>
      <c r="K74" s="63" t="s">
        <v>15</v>
      </c>
    </row>
    <row r="75" spans="1:11" ht="30" x14ac:dyDescent="0.25">
      <c r="A75" s="63" t="s">
        <v>20</v>
      </c>
      <c r="B75" s="64">
        <v>160000</v>
      </c>
      <c r="C75" s="66"/>
      <c r="D75" s="66">
        <v>80000</v>
      </c>
      <c r="E75" s="67"/>
      <c r="F75" s="67"/>
      <c r="G75" s="65"/>
      <c r="H75" s="65"/>
      <c r="I75" s="37"/>
      <c r="J75" s="66"/>
      <c r="K75" s="63" t="s">
        <v>15</v>
      </c>
    </row>
    <row r="76" spans="1:11" ht="30" x14ac:dyDescent="0.25">
      <c r="A76" s="63" t="s">
        <v>21</v>
      </c>
      <c r="B76" s="64">
        <v>100000</v>
      </c>
      <c r="C76" s="66"/>
      <c r="D76" s="66">
        <v>50000</v>
      </c>
      <c r="E76" s="67"/>
      <c r="F76" s="67"/>
      <c r="G76" s="65"/>
      <c r="H76" s="65"/>
      <c r="I76" s="37"/>
      <c r="J76" s="66"/>
      <c r="K76" s="63" t="s">
        <v>15</v>
      </c>
    </row>
    <row r="77" spans="1:11" ht="30" x14ac:dyDescent="0.25">
      <c r="A77" s="61" t="s">
        <v>22</v>
      </c>
      <c r="B77" s="70">
        <f>SUM(B78:B80)</f>
        <v>680000</v>
      </c>
      <c r="C77" s="70">
        <f>SUM(C78:C80)</f>
        <v>0</v>
      </c>
      <c r="D77" s="70">
        <f>SUM(D78:D80)</f>
        <v>340000</v>
      </c>
      <c r="E77" s="69">
        <f>SUM(E78:E80)</f>
        <v>111810</v>
      </c>
      <c r="F77" s="69">
        <f>SUM(F78:F80)</f>
        <v>0</v>
      </c>
      <c r="G77" s="69">
        <f>SUM(G80:G80)</f>
        <v>0</v>
      </c>
      <c r="H77" s="69">
        <f>SUM(H80:H80)</f>
        <v>0</v>
      </c>
      <c r="I77" s="69">
        <f>SUM(I78:I80)</f>
        <v>0</v>
      </c>
      <c r="J77" s="69">
        <f>SUM(J80:J80)</f>
        <v>0</v>
      </c>
      <c r="K77" s="61"/>
    </row>
    <row r="78" spans="1:11" ht="45" x14ac:dyDescent="0.25">
      <c r="A78" s="63" t="s">
        <v>23</v>
      </c>
      <c r="B78" s="64">
        <v>265000</v>
      </c>
      <c r="C78" s="71"/>
      <c r="D78" s="71">
        <v>132500</v>
      </c>
      <c r="E78" s="67">
        <v>111810</v>
      </c>
      <c r="F78" s="67"/>
      <c r="G78" s="67"/>
      <c r="H78" s="65"/>
      <c r="I78" s="37"/>
      <c r="J78" s="66"/>
      <c r="K78" s="72" t="s">
        <v>15</v>
      </c>
    </row>
    <row r="79" spans="1:11" ht="45" x14ac:dyDescent="0.25">
      <c r="A79" s="63" t="s">
        <v>24</v>
      </c>
      <c r="B79" s="64">
        <v>150000</v>
      </c>
      <c r="C79" s="71"/>
      <c r="D79" s="71">
        <v>75000</v>
      </c>
      <c r="E79" s="67"/>
      <c r="F79" s="67"/>
      <c r="G79" s="67"/>
      <c r="H79" s="65"/>
      <c r="I79" s="37"/>
      <c r="J79" s="66"/>
      <c r="K79" s="72" t="s">
        <v>15</v>
      </c>
    </row>
    <row r="80" spans="1:11" ht="30" x14ac:dyDescent="0.25">
      <c r="A80" s="63" t="s">
        <v>25</v>
      </c>
      <c r="B80" s="64">
        <v>265000</v>
      </c>
      <c r="C80" s="71"/>
      <c r="D80" s="71">
        <v>132500</v>
      </c>
      <c r="E80" s="67"/>
      <c r="F80" s="67"/>
      <c r="G80" s="67"/>
      <c r="H80" s="73"/>
      <c r="I80" s="37"/>
      <c r="J80" s="66"/>
      <c r="K80" s="72" t="s">
        <v>15</v>
      </c>
    </row>
    <row r="81" spans="1:11" x14ac:dyDescent="0.25">
      <c r="A81" s="61" t="s">
        <v>26</v>
      </c>
      <c r="B81" s="70">
        <f>SUM(B82:B88)</f>
        <v>3906701</v>
      </c>
      <c r="C81" s="70">
        <f>SUM(C82:C86)</f>
        <v>0</v>
      </c>
      <c r="D81" s="70">
        <f>SUM(D82:D88)</f>
        <v>1953350</v>
      </c>
      <c r="E81" s="69">
        <f>SUM(E82:E88)</f>
        <v>200039</v>
      </c>
      <c r="F81" s="69">
        <f t="shared" ref="F81:J81" si="10">SUM(F82:F86)</f>
        <v>109869</v>
      </c>
      <c r="G81" s="69">
        <f t="shared" si="10"/>
        <v>0</v>
      </c>
      <c r="H81" s="69">
        <f t="shared" si="10"/>
        <v>0</v>
      </c>
      <c r="I81" s="69">
        <f t="shared" si="10"/>
        <v>0</v>
      </c>
      <c r="J81" s="69">
        <f t="shared" si="10"/>
        <v>0</v>
      </c>
      <c r="K81" s="61"/>
    </row>
    <row r="82" spans="1:11" ht="30" x14ac:dyDescent="0.25">
      <c r="A82" s="63" t="s">
        <v>27</v>
      </c>
      <c r="B82" s="64">
        <v>260000</v>
      </c>
      <c r="C82" s="71"/>
      <c r="D82" s="71">
        <v>130000</v>
      </c>
      <c r="E82" s="67">
        <v>8600</v>
      </c>
      <c r="F82" s="67"/>
      <c r="G82" s="67"/>
      <c r="H82" s="73"/>
      <c r="I82" s="37"/>
      <c r="J82" s="66"/>
      <c r="K82" s="63" t="s">
        <v>15</v>
      </c>
    </row>
    <row r="83" spans="1:11" ht="30" x14ac:dyDescent="0.25">
      <c r="A83" s="63" t="s">
        <v>28</v>
      </c>
      <c r="B83" s="64">
        <v>40500</v>
      </c>
      <c r="C83" s="71"/>
      <c r="D83" s="71">
        <v>20250</v>
      </c>
      <c r="E83" s="67">
        <v>2437</v>
      </c>
      <c r="F83" s="67"/>
      <c r="G83" s="67"/>
      <c r="H83" s="73"/>
      <c r="I83" s="65"/>
      <c r="J83" s="66"/>
      <c r="K83" s="63" t="s">
        <v>15</v>
      </c>
    </row>
    <row r="84" spans="1:11" ht="375" x14ac:dyDescent="0.25">
      <c r="A84" s="63" t="s">
        <v>29</v>
      </c>
      <c r="B84" s="64">
        <v>1924000</v>
      </c>
      <c r="C84" s="71"/>
      <c r="D84" s="71">
        <v>962000</v>
      </c>
      <c r="E84" s="67">
        <v>161961</v>
      </c>
      <c r="F84" s="67">
        <v>109869</v>
      </c>
      <c r="G84" s="67"/>
      <c r="H84" s="73"/>
      <c r="I84" s="65"/>
      <c r="J84" s="66"/>
      <c r="K84" s="63" t="s">
        <v>44</v>
      </c>
    </row>
    <row r="85" spans="1:11" ht="45" x14ac:dyDescent="0.25">
      <c r="A85" s="63" t="s">
        <v>30</v>
      </c>
      <c r="B85" s="64">
        <v>150000</v>
      </c>
      <c r="C85" s="71"/>
      <c r="D85" s="71">
        <v>75000</v>
      </c>
      <c r="E85" s="67"/>
      <c r="F85" s="67"/>
      <c r="G85" s="67"/>
      <c r="H85" s="73"/>
      <c r="I85" s="37"/>
      <c r="J85" s="66"/>
      <c r="K85" s="63" t="s">
        <v>15</v>
      </c>
    </row>
    <row r="86" spans="1:11" ht="30" x14ac:dyDescent="0.25">
      <c r="A86" s="63" t="s">
        <v>31</v>
      </c>
      <c r="B86" s="64">
        <v>560601</v>
      </c>
      <c r="C86" s="71"/>
      <c r="D86" s="71">
        <v>280300</v>
      </c>
      <c r="E86" s="67">
        <v>14292</v>
      </c>
      <c r="F86" s="67"/>
      <c r="G86" s="67"/>
      <c r="H86" s="73"/>
      <c r="I86" s="37"/>
      <c r="J86" s="66"/>
      <c r="K86" s="63" t="s">
        <v>15</v>
      </c>
    </row>
    <row r="87" spans="1:11" ht="30" x14ac:dyDescent="0.25">
      <c r="A87" s="63" t="s">
        <v>41</v>
      </c>
      <c r="B87" s="64">
        <v>400000</v>
      </c>
      <c r="C87" s="71"/>
      <c r="D87" s="71">
        <v>200000</v>
      </c>
      <c r="E87" s="67">
        <v>2901</v>
      </c>
      <c r="F87" s="67"/>
      <c r="G87" s="67"/>
      <c r="H87" s="73"/>
      <c r="I87" s="37"/>
      <c r="J87" s="66"/>
      <c r="K87" s="63" t="s">
        <v>15</v>
      </c>
    </row>
    <row r="88" spans="1:11" ht="30" x14ac:dyDescent="0.25">
      <c r="A88" s="63" t="s">
        <v>42</v>
      </c>
      <c r="B88" s="64">
        <v>571600</v>
      </c>
      <c r="C88" s="71"/>
      <c r="D88" s="71">
        <v>285800</v>
      </c>
      <c r="E88" s="67">
        <v>9848</v>
      </c>
      <c r="F88" s="67"/>
      <c r="G88" s="67"/>
      <c r="H88" s="73"/>
      <c r="I88" s="37"/>
      <c r="J88" s="66"/>
      <c r="K88" s="63" t="s">
        <v>15</v>
      </c>
    </row>
    <row r="89" spans="1:11" ht="30" x14ac:dyDescent="0.25">
      <c r="A89" s="61" t="s">
        <v>34</v>
      </c>
      <c r="B89" s="70">
        <f t="shared" ref="B89:J89" si="11">SUM(B90:B92)</f>
        <v>266000</v>
      </c>
      <c r="C89" s="70">
        <f t="shared" si="11"/>
        <v>0</v>
      </c>
      <c r="D89" s="70">
        <f t="shared" si="11"/>
        <v>133000</v>
      </c>
      <c r="E89" s="69">
        <f t="shared" si="11"/>
        <v>0</v>
      </c>
      <c r="F89" s="69">
        <f t="shared" si="11"/>
        <v>0</v>
      </c>
      <c r="G89" s="69">
        <f t="shared" si="11"/>
        <v>0</v>
      </c>
      <c r="H89" s="69">
        <f t="shared" si="11"/>
        <v>0</v>
      </c>
      <c r="I89" s="69">
        <f t="shared" si="11"/>
        <v>0</v>
      </c>
      <c r="J89" s="69">
        <f t="shared" si="11"/>
        <v>0</v>
      </c>
      <c r="K89" s="61" t="s">
        <v>35</v>
      </c>
    </row>
    <row r="90" spans="1:11" ht="45" x14ac:dyDescent="0.25">
      <c r="A90" s="63" t="s">
        <v>36</v>
      </c>
      <c r="B90" s="64">
        <v>56000</v>
      </c>
      <c r="C90" s="75"/>
      <c r="D90" s="75">
        <v>28000</v>
      </c>
      <c r="E90" s="67"/>
      <c r="F90" s="67"/>
      <c r="G90" s="74"/>
      <c r="H90" s="74"/>
      <c r="I90" s="38"/>
      <c r="J90" s="75"/>
      <c r="K90" s="72" t="s">
        <v>15</v>
      </c>
    </row>
    <row r="91" spans="1:11" ht="45" x14ac:dyDescent="0.25">
      <c r="A91" s="63" t="s">
        <v>37</v>
      </c>
      <c r="B91" s="64">
        <v>150000</v>
      </c>
      <c r="C91" s="75"/>
      <c r="D91" s="75">
        <v>75000</v>
      </c>
      <c r="E91" s="67"/>
      <c r="F91" s="67"/>
      <c r="G91" s="74"/>
      <c r="H91" s="65"/>
      <c r="I91" s="38"/>
      <c r="J91" s="66"/>
      <c r="K91" s="72" t="s">
        <v>15</v>
      </c>
    </row>
    <row r="92" spans="1:11" ht="30" x14ac:dyDescent="0.25">
      <c r="A92" s="76" t="s">
        <v>38</v>
      </c>
      <c r="B92" s="76">
        <v>60000</v>
      </c>
      <c r="C92" s="75"/>
      <c r="D92" s="75">
        <v>30000</v>
      </c>
      <c r="E92" s="67"/>
      <c r="F92" s="67"/>
      <c r="G92" s="74"/>
      <c r="H92" s="74"/>
      <c r="I92" s="38"/>
      <c r="J92" s="75"/>
      <c r="K92" s="72" t="s">
        <v>15</v>
      </c>
    </row>
    <row r="95" spans="1:11" ht="15.75" x14ac:dyDescent="0.25">
      <c r="A95" s="144" t="s">
        <v>0</v>
      </c>
      <c r="B95" s="144"/>
      <c r="C95" s="144"/>
      <c r="D95" s="144"/>
      <c r="E95" s="144"/>
      <c r="F95" s="144"/>
      <c r="G95" s="144"/>
      <c r="H95" s="144"/>
      <c r="I95" s="144"/>
      <c r="J95" s="144"/>
      <c r="K95" s="144"/>
    </row>
    <row r="96" spans="1:11" ht="15.75" x14ac:dyDescent="0.25">
      <c r="A96" s="144" t="s">
        <v>45</v>
      </c>
      <c r="B96" s="144"/>
      <c r="C96" s="144"/>
      <c r="D96" s="144"/>
      <c r="E96" s="144"/>
      <c r="F96" s="144"/>
      <c r="G96" s="144"/>
      <c r="H96" s="144"/>
      <c r="I96" s="144"/>
      <c r="J96" s="144"/>
      <c r="K96" s="144"/>
    </row>
    <row r="97" spans="1:11" ht="15.75" x14ac:dyDescent="0.25">
      <c r="A97" s="1"/>
      <c r="B97" s="1"/>
      <c r="C97" s="1"/>
      <c r="D97" s="1"/>
      <c r="E97" s="2"/>
      <c r="F97" s="2"/>
      <c r="G97" s="2"/>
      <c r="H97" s="2"/>
      <c r="I97" s="2"/>
      <c r="J97" s="2"/>
      <c r="K97" s="84"/>
    </row>
    <row r="98" spans="1:11" ht="89.25" customHeight="1" x14ac:dyDescent="0.25">
      <c r="A98" s="85" t="s">
        <v>2</v>
      </c>
      <c r="B98" s="85" t="s">
        <v>3</v>
      </c>
      <c r="C98" s="86" t="s">
        <v>4</v>
      </c>
      <c r="D98" s="86" t="s">
        <v>5</v>
      </c>
      <c r="E98" s="87" t="s">
        <v>6</v>
      </c>
      <c r="F98" s="87" t="s">
        <v>7</v>
      </c>
      <c r="G98" s="87" t="s">
        <v>8</v>
      </c>
      <c r="H98" s="87" t="s">
        <v>9</v>
      </c>
      <c r="I98" s="87" t="s">
        <v>10</v>
      </c>
      <c r="J98" s="87" t="s">
        <v>11</v>
      </c>
      <c r="K98" s="88" t="s">
        <v>12</v>
      </c>
    </row>
    <row r="99" spans="1:11" ht="15.75" x14ac:dyDescent="0.25">
      <c r="A99" s="51"/>
      <c r="B99" s="89">
        <f t="shared" ref="B99:I99" si="12">+B108+B100+B112+B120</f>
        <v>5762206</v>
      </c>
      <c r="C99" s="89">
        <f t="shared" si="12"/>
        <v>5762206</v>
      </c>
      <c r="D99" s="89">
        <f t="shared" si="12"/>
        <v>2881103</v>
      </c>
      <c r="E99" s="89">
        <f t="shared" si="12"/>
        <v>1628173.6</v>
      </c>
      <c r="F99" s="89">
        <f t="shared" si="12"/>
        <v>1053737.3400000001</v>
      </c>
      <c r="G99" s="3">
        <f t="shared" si="12"/>
        <v>0</v>
      </c>
      <c r="H99" s="3">
        <f t="shared" si="12"/>
        <v>0</v>
      </c>
      <c r="I99" s="89">
        <f t="shared" si="12"/>
        <v>1252926.95</v>
      </c>
      <c r="J99" s="91">
        <f>SUM(E99/D99)*100</f>
        <v>56.512162182330869</v>
      </c>
      <c r="K99" s="79"/>
    </row>
    <row r="100" spans="1:11" ht="31.5" x14ac:dyDescent="0.25">
      <c r="A100" s="90" t="s">
        <v>13</v>
      </c>
      <c r="B100" s="91">
        <f t="shared" ref="B100:I100" si="13">SUM(B101:B107)</f>
        <v>909505</v>
      </c>
      <c r="C100" s="91">
        <f t="shared" si="13"/>
        <v>1170180</v>
      </c>
      <c r="D100" s="91">
        <f t="shared" si="13"/>
        <v>715428</v>
      </c>
      <c r="E100" s="91">
        <f t="shared" si="13"/>
        <v>624397.82000000007</v>
      </c>
      <c r="F100" s="91">
        <f t="shared" si="13"/>
        <v>331052.40000000002</v>
      </c>
      <c r="G100" s="91">
        <f t="shared" si="13"/>
        <v>0</v>
      </c>
      <c r="H100" s="91">
        <f t="shared" si="13"/>
        <v>0</v>
      </c>
      <c r="I100" s="91">
        <f t="shared" si="13"/>
        <v>91029</v>
      </c>
      <c r="J100" s="91">
        <f>SUM(E100/D100)*100</f>
        <v>87.276122824379271</v>
      </c>
      <c r="K100" s="90"/>
    </row>
    <row r="101" spans="1:11" ht="78.75" x14ac:dyDescent="0.25">
      <c r="A101" s="81" t="s">
        <v>14</v>
      </c>
      <c r="B101" s="92">
        <v>300000</v>
      </c>
      <c r="C101" s="6">
        <v>395312</v>
      </c>
      <c r="D101" s="9">
        <v>245312</v>
      </c>
      <c r="E101" s="7">
        <v>204302</v>
      </c>
      <c r="F101" s="7">
        <v>979.64</v>
      </c>
      <c r="G101" s="6"/>
      <c r="H101" s="6"/>
      <c r="I101" s="15">
        <v>41009</v>
      </c>
      <c r="J101" s="9"/>
      <c r="K101" s="10" t="s">
        <v>46</v>
      </c>
    </row>
    <row r="102" spans="1:11" ht="126" x14ac:dyDescent="0.25">
      <c r="A102" s="81" t="s">
        <v>16</v>
      </c>
      <c r="B102" s="92">
        <v>228255</v>
      </c>
      <c r="C102" s="6">
        <v>582044</v>
      </c>
      <c r="D102" s="9">
        <v>467917</v>
      </c>
      <c r="E102" s="7">
        <v>420095.82</v>
      </c>
      <c r="F102" s="7">
        <v>330072.76</v>
      </c>
      <c r="G102" s="6"/>
      <c r="H102" s="6"/>
      <c r="I102" s="6">
        <v>47821</v>
      </c>
      <c r="J102" s="9"/>
      <c r="K102" s="10" t="s">
        <v>47</v>
      </c>
    </row>
    <row r="103" spans="1:11" ht="47.25" x14ac:dyDescent="0.25">
      <c r="A103" s="81" t="s">
        <v>17</v>
      </c>
      <c r="B103" s="92">
        <v>50000</v>
      </c>
      <c r="C103" s="6">
        <v>0</v>
      </c>
      <c r="D103" s="9">
        <v>0</v>
      </c>
      <c r="E103" s="7"/>
      <c r="F103" s="7"/>
      <c r="G103" s="6"/>
      <c r="H103" s="6"/>
      <c r="I103" s="11"/>
      <c r="J103" s="9"/>
      <c r="K103" s="81" t="s">
        <v>15</v>
      </c>
    </row>
    <row r="104" spans="1:11" ht="63" x14ac:dyDescent="0.25">
      <c r="A104" s="81" t="s">
        <v>18</v>
      </c>
      <c r="B104" s="92">
        <v>50000</v>
      </c>
      <c r="C104" s="6">
        <v>50000</v>
      </c>
      <c r="D104" s="9">
        <v>0</v>
      </c>
      <c r="E104" s="7"/>
      <c r="F104" s="7"/>
      <c r="G104" s="6"/>
      <c r="H104" s="6"/>
      <c r="I104" s="11"/>
      <c r="J104" s="9"/>
      <c r="K104" s="81" t="s">
        <v>15</v>
      </c>
    </row>
    <row r="105" spans="1:11" ht="47.25" x14ac:dyDescent="0.25">
      <c r="A105" s="81" t="s">
        <v>19</v>
      </c>
      <c r="B105" s="92">
        <v>21250</v>
      </c>
      <c r="C105" s="6">
        <v>10625</v>
      </c>
      <c r="D105" s="9">
        <v>0</v>
      </c>
      <c r="E105" s="7"/>
      <c r="F105" s="7"/>
      <c r="G105" s="6"/>
      <c r="H105" s="6"/>
      <c r="I105" s="11"/>
      <c r="J105" s="9"/>
      <c r="K105" s="81" t="s">
        <v>15</v>
      </c>
    </row>
    <row r="106" spans="1:11" ht="31.5" x14ac:dyDescent="0.25">
      <c r="A106" s="81" t="s">
        <v>20</v>
      </c>
      <c r="B106" s="92">
        <v>160000</v>
      </c>
      <c r="C106" s="6">
        <v>82199</v>
      </c>
      <c r="D106" s="9">
        <v>2199</v>
      </c>
      <c r="E106" s="7"/>
      <c r="F106" s="7"/>
      <c r="G106" s="6"/>
      <c r="H106" s="6"/>
      <c r="I106" s="11">
        <v>2199</v>
      </c>
      <c r="J106" s="9"/>
      <c r="K106" s="81" t="s">
        <v>15</v>
      </c>
    </row>
    <row r="107" spans="1:11" ht="47.25" x14ac:dyDescent="0.25">
      <c r="A107" s="81" t="s">
        <v>21</v>
      </c>
      <c r="B107" s="92">
        <v>100000</v>
      </c>
      <c r="C107" s="6">
        <v>50000</v>
      </c>
      <c r="D107" s="9"/>
      <c r="E107" s="7"/>
      <c r="F107" s="7"/>
      <c r="G107" s="6"/>
      <c r="H107" s="6"/>
      <c r="I107" s="11"/>
      <c r="J107" s="9"/>
      <c r="K107" s="81" t="s">
        <v>15</v>
      </c>
    </row>
    <row r="108" spans="1:11" ht="31.5" x14ac:dyDescent="0.25">
      <c r="A108" s="90" t="s">
        <v>22</v>
      </c>
      <c r="B108" s="6">
        <f>SUM(B109:B111)</f>
        <v>680000</v>
      </c>
      <c r="C108" s="6">
        <f>SUM(C109:C111)</f>
        <v>680000</v>
      </c>
      <c r="D108" s="9">
        <f>SUM(D109:D111)</f>
        <v>340000</v>
      </c>
      <c r="E108" s="6">
        <f>SUM(E109:E111)</f>
        <v>111810</v>
      </c>
      <c r="F108" s="6">
        <f>SUM(F109:F111)</f>
        <v>111810.4</v>
      </c>
      <c r="G108" s="6">
        <f>SUM(G111:G111)</f>
        <v>0</v>
      </c>
      <c r="H108" s="6">
        <f>SUM(H111:H111)</f>
        <v>0</v>
      </c>
      <c r="I108" s="6">
        <f>SUM(I109:I111)</f>
        <v>228190</v>
      </c>
      <c r="J108" s="6">
        <f>SUM(J111:J111)</f>
        <v>0</v>
      </c>
      <c r="K108" s="90"/>
    </row>
    <row r="109" spans="1:11" ht="63" x14ac:dyDescent="0.25">
      <c r="A109" s="81" t="s">
        <v>23</v>
      </c>
      <c r="B109" s="92">
        <v>265000</v>
      </c>
      <c r="C109" s="7">
        <v>265000</v>
      </c>
      <c r="D109" s="82">
        <v>132500</v>
      </c>
      <c r="E109" s="7">
        <v>111810</v>
      </c>
      <c r="F109" s="7">
        <v>111810.4</v>
      </c>
      <c r="G109" s="7"/>
      <c r="H109" s="6"/>
      <c r="I109" s="11">
        <v>20690</v>
      </c>
      <c r="J109" s="9"/>
      <c r="K109" s="83" t="s">
        <v>48</v>
      </c>
    </row>
    <row r="110" spans="1:11" ht="47.25" x14ac:dyDescent="0.25">
      <c r="A110" s="81" t="s">
        <v>24</v>
      </c>
      <c r="B110" s="92">
        <v>150000</v>
      </c>
      <c r="C110" s="7">
        <v>150000</v>
      </c>
      <c r="D110" s="82">
        <v>75000</v>
      </c>
      <c r="E110" s="7"/>
      <c r="F110" s="7"/>
      <c r="G110" s="7"/>
      <c r="H110" s="6"/>
      <c r="I110" s="11">
        <v>75000</v>
      </c>
      <c r="J110" s="9"/>
      <c r="K110" s="83" t="s">
        <v>15</v>
      </c>
    </row>
    <row r="111" spans="1:11" ht="31.5" x14ac:dyDescent="0.25">
      <c r="A111" s="81" t="s">
        <v>25</v>
      </c>
      <c r="B111" s="92">
        <v>265000</v>
      </c>
      <c r="C111" s="7">
        <v>265000</v>
      </c>
      <c r="D111" s="82">
        <v>132500</v>
      </c>
      <c r="E111" s="7"/>
      <c r="F111" s="7"/>
      <c r="G111" s="7"/>
      <c r="H111" s="8"/>
      <c r="I111" s="11">
        <v>132500</v>
      </c>
      <c r="J111" s="9"/>
      <c r="K111" s="83" t="s">
        <v>15</v>
      </c>
    </row>
    <row r="112" spans="1:11" ht="15.75" x14ac:dyDescent="0.25">
      <c r="A112" s="90" t="s">
        <v>26</v>
      </c>
      <c r="B112" s="6">
        <f>SUM(B113:B119)</f>
        <v>3906701</v>
      </c>
      <c r="C112" s="6">
        <f>SUM(C113:C119)</f>
        <v>3662651</v>
      </c>
      <c r="D112" s="6">
        <f t="shared" ref="D112:I112" si="14">SUM(D113:D119)</f>
        <v>1709300</v>
      </c>
      <c r="E112" s="6">
        <f t="shared" si="14"/>
        <v>854837.25</v>
      </c>
      <c r="F112" s="6">
        <f t="shared" si="14"/>
        <v>610874.54</v>
      </c>
      <c r="G112" s="93">
        <f t="shared" si="14"/>
        <v>0</v>
      </c>
      <c r="H112" s="93">
        <f t="shared" si="14"/>
        <v>0</v>
      </c>
      <c r="I112" s="6">
        <f t="shared" si="14"/>
        <v>854461.48</v>
      </c>
      <c r="J112" s="6">
        <f t="shared" ref="J112" si="15">SUM(J113:J117)</f>
        <v>0</v>
      </c>
      <c r="K112" s="90"/>
    </row>
    <row r="113" spans="1:11" ht="173.25" x14ac:dyDescent="0.25">
      <c r="A113" s="81" t="s">
        <v>27</v>
      </c>
      <c r="B113" s="92">
        <v>260000</v>
      </c>
      <c r="C113" s="7">
        <v>186369</v>
      </c>
      <c r="D113" s="82">
        <v>56369</v>
      </c>
      <c r="E113" s="7">
        <v>27135.86</v>
      </c>
      <c r="F113" s="7">
        <v>23735.86</v>
      </c>
      <c r="G113" s="7"/>
      <c r="H113" s="8"/>
      <c r="I113" s="11">
        <v>29233</v>
      </c>
      <c r="J113" s="9"/>
      <c r="K113" s="10" t="s">
        <v>49</v>
      </c>
    </row>
    <row r="114" spans="1:11" ht="110.25" x14ac:dyDescent="0.25">
      <c r="A114" s="81" t="s">
        <v>28</v>
      </c>
      <c r="B114" s="92">
        <v>40500</v>
      </c>
      <c r="C114" s="7">
        <v>40500</v>
      </c>
      <c r="D114" s="82">
        <v>20250</v>
      </c>
      <c r="E114" s="7">
        <v>15711.74</v>
      </c>
      <c r="F114" s="7">
        <v>10767.74</v>
      </c>
      <c r="G114" s="7"/>
      <c r="H114" s="8"/>
      <c r="I114" s="6">
        <v>4538</v>
      </c>
      <c r="J114" s="9"/>
      <c r="K114" s="10" t="s">
        <v>50</v>
      </c>
    </row>
    <row r="115" spans="1:11" ht="409.5" x14ac:dyDescent="0.25">
      <c r="A115" s="81" t="s">
        <v>29</v>
      </c>
      <c r="B115" s="92">
        <v>1924000</v>
      </c>
      <c r="C115" s="7">
        <v>1788264</v>
      </c>
      <c r="D115" s="82">
        <v>826264</v>
      </c>
      <c r="E115" s="7">
        <v>522210.52</v>
      </c>
      <c r="F115" s="7">
        <v>425028.94</v>
      </c>
      <c r="G115" s="7"/>
      <c r="H115" s="8"/>
      <c r="I115" s="6">
        <v>304053.48</v>
      </c>
      <c r="J115" s="9"/>
      <c r="K115" s="10" t="s">
        <v>51</v>
      </c>
    </row>
    <row r="116" spans="1:11" ht="47.25" x14ac:dyDescent="0.25">
      <c r="A116" s="4" t="s">
        <v>30</v>
      </c>
      <c r="B116" s="5">
        <v>150000</v>
      </c>
      <c r="C116" s="7">
        <v>115317</v>
      </c>
      <c r="D116" s="82">
        <v>40317</v>
      </c>
      <c r="E116" s="7"/>
      <c r="F116" s="7"/>
      <c r="G116" s="7"/>
      <c r="H116" s="8"/>
      <c r="I116" s="11">
        <v>40317</v>
      </c>
      <c r="J116" s="9"/>
      <c r="K116" s="81" t="s">
        <v>15</v>
      </c>
    </row>
    <row r="117" spans="1:11" ht="47.25" x14ac:dyDescent="0.25">
      <c r="A117" s="4" t="s">
        <v>31</v>
      </c>
      <c r="B117" s="5">
        <v>560601</v>
      </c>
      <c r="C117" s="7">
        <v>560601</v>
      </c>
      <c r="D117" s="82">
        <v>280300</v>
      </c>
      <c r="E117" s="7">
        <v>216743.75</v>
      </c>
      <c r="F117" s="7">
        <v>149800</v>
      </c>
      <c r="G117" s="7"/>
      <c r="H117" s="8"/>
      <c r="I117" s="11">
        <v>63556</v>
      </c>
      <c r="J117" s="9"/>
      <c r="K117" s="81" t="s">
        <v>52</v>
      </c>
    </row>
    <row r="118" spans="1:11" ht="31.5" x14ac:dyDescent="0.25">
      <c r="A118" s="81" t="s">
        <v>41</v>
      </c>
      <c r="B118" s="92">
        <v>400000</v>
      </c>
      <c r="C118" s="7">
        <v>400000</v>
      </c>
      <c r="D118" s="82">
        <v>200000</v>
      </c>
      <c r="E118" s="7">
        <v>60671.74</v>
      </c>
      <c r="F118" s="7"/>
      <c r="G118" s="7"/>
      <c r="H118" s="8"/>
      <c r="I118" s="11">
        <v>139328</v>
      </c>
      <c r="J118" s="9">
        <v>1935</v>
      </c>
      <c r="K118" s="81" t="s">
        <v>15</v>
      </c>
    </row>
    <row r="119" spans="1:11" ht="94.5" x14ac:dyDescent="0.25">
      <c r="A119" s="81" t="s">
        <v>42</v>
      </c>
      <c r="B119" s="92">
        <v>571600</v>
      </c>
      <c r="C119" s="7">
        <v>571600</v>
      </c>
      <c r="D119" s="82">
        <v>285800</v>
      </c>
      <c r="E119" s="7">
        <v>12363.64</v>
      </c>
      <c r="F119" s="7">
        <v>1542</v>
      </c>
      <c r="G119" s="7"/>
      <c r="H119" s="8"/>
      <c r="I119" s="11">
        <v>273436</v>
      </c>
      <c r="J119" s="9"/>
      <c r="K119" s="81" t="s">
        <v>53</v>
      </c>
    </row>
    <row r="120" spans="1:11" ht="31.5" x14ac:dyDescent="0.25">
      <c r="A120" s="90" t="s">
        <v>34</v>
      </c>
      <c r="B120" s="6">
        <f t="shared" ref="B120:J120" si="16">SUM(B121:B123)</f>
        <v>266000</v>
      </c>
      <c r="C120" s="6">
        <f t="shared" si="16"/>
        <v>249375</v>
      </c>
      <c r="D120" s="9">
        <f t="shared" si="16"/>
        <v>116375</v>
      </c>
      <c r="E120" s="6">
        <f t="shared" si="16"/>
        <v>37128.53</v>
      </c>
      <c r="F120" s="6">
        <f t="shared" si="16"/>
        <v>0</v>
      </c>
      <c r="G120" s="6">
        <f t="shared" si="16"/>
        <v>0</v>
      </c>
      <c r="H120" s="6">
        <f t="shared" si="16"/>
        <v>0</v>
      </c>
      <c r="I120" s="6">
        <f t="shared" si="16"/>
        <v>79246.47</v>
      </c>
      <c r="J120" s="6">
        <f t="shared" si="16"/>
        <v>0</v>
      </c>
      <c r="K120" s="90" t="s">
        <v>35</v>
      </c>
    </row>
    <row r="121" spans="1:11" ht="47.25" x14ac:dyDescent="0.25">
      <c r="A121" s="81" t="s">
        <v>36</v>
      </c>
      <c r="B121" s="92">
        <v>56000</v>
      </c>
      <c r="C121" s="12">
        <v>56000</v>
      </c>
      <c r="D121" s="14">
        <v>28000</v>
      </c>
      <c r="E121" s="7"/>
      <c r="F121" s="7"/>
      <c r="G121" s="12"/>
      <c r="H121" s="12"/>
      <c r="I121" s="13">
        <v>28000</v>
      </c>
      <c r="J121" s="14"/>
      <c r="K121" s="83" t="s">
        <v>15</v>
      </c>
    </row>
    <row r="122" spans="1:11" ht="47.25" x14ac:dyDescent="0.25">
      <c r="A122" s="81" t="s">
        <v>37</v>
      </c>
      <c r="B122" s="92">
        <v>150000</v>
      </c>
      <c r="C122" s="12">
        <v>133375</v>
      </c>
      <c r="D122" s="14">
        <v>58375</v>
      </c>
      <c r="E122" s="7">
        <v>37128.53</v>
      </c>
      <c r="F122" s="7"/>
      <c r="G122" s="12"/>
      <c r="H122" s="6"/>
      <c r="I122" s="13">
        <v>21246.47</v>
      </c>
      <c r="J122" s="9"/>
      <c r="K122" s="83" t="s">
        <v>15</v>
      </c>
    </row>
    <row r="123" spans="1:11" ht="31.5" x14ac:dyDescent="0.25">
      <c r="A123" s="94" t="s">
        <v>38</v>
      </c>
      <c r="B123" s="94">
        <v>60000</v>
      </c>
      <c r="C123" s="12">
        <v>60000</v>
      </c>
      <c r="D123" s="14">
        <v>30000</v>
      </c>
      <c r="E123" s="7"/>
      <c r="F123" s="7"/>
      <c r="G123" s="12"/>
      <c r="H123" s="12"/>
      <c r="I123" s="13">
        <v>30000</v>
      </c>
      <c r="J123" s="14"/>
      <c r="K123" s="83" t="s">
        <v>15</v>
      </c>
    </row>
    <row r="126" spans="1:11" ht="15.75" x14ac:dyDescent="0.25">
      <c r="A126" s="144" t="s">
        <v>0</v>
      </c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</row>
    <row r="127" spans="1:11" ht="15.75" x14ac:dyDescent="0.25">
      <c r="A127" s="144" t="s">
        <v>54</v>
      </c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</row>
    <row r="128" spans="1:11" ht="15.75" x14ac:dyDescent="0.25">
      <c r="A128" s="1"/>
      <c r="B128" s="1"/>
      <c r="C128" s="1"/>
      <c r="D128" s="1"/>
      <c r="E128" s="2"/>
      <c r="F128" s="2"/>
      <c r="G128" s="2"/>
      <c r="H128" s="2"/>
      <c r="I128" s="2"/>
      <c r="J128" s="2"/>
      <c r="K128" s="98"/>
    </row>
    <row r="129" spans="1:11" ht="71.25" customHeight="1" x14ac:dyDescent="0.25">
      <c r="A129" s="85" t="s">
        <v>2</v>
      </c>
      <c r="B129" s="85" t="s">
        <v>3</v>
      </c>
      <c r="C129" s="86" t="s">
        <v>4</v>
      </c>
      <c r="D129" s="86" t="s">
        <v>5</v>
      </c>
      <c r="E129" s="87" t="s">
        <v>6</v>
      </c>
      <c r="F129" s="87" t="s">
        <v>7</v>
      </c>
      <c r="G129" s="87" t="s">
        <v>8</v>
      </c>
      <c r="H129" s="87" t="s">
        <v>9</v>
      </c>
      <c r="I129" s="87" t="s">
        <v>10</v>
      </c>
      <c r="J129" s="87" t="s">
        <v>11</v>
      </c>
      <c r="K129" s="88" t="s">
        <v>12</v>
      </c>
    </row>
    <row r="130" spans="1:11" x14ac:dyDescent="0.25">
      <c r="A130" s="100"/>
      <c r="B130" s="101">
        <f t="shared" ref="B130:I130" si="17">+B139+B131+B145+B153</f>
        <v>5762206</v>
      </c>
      <c r="C130" s="101">
        <f t="shared" si="17"/>
        <v>5762206</v>
      </c>
      <c r="D130" s="101">
        <f t="shared" si="17"/>
        <v>5732206</v>
      </c>
      <c r="E130" s="101">
        <f t="shared" si="17"/>
        <v>1917622.9600000002</v>
      </c>
      <c r="F130" s="101">
        <f t="shared" si="17"/>
        <v>1299169.28</v>
      </c>
      <c r="G130" s="101">
        <f t="shared" si="17"/>
        <v>0</v>
      </c>
      <c r="H130" s="101">
        <f t="shared" si="17"/>
        <v>0</v>
      </c>
      <c r="I130" s="101">
        <f t="shared" si="17"/>
        <v>3814581.0900000003</v>
      </c>
      <c r="J130" s="101">
        <f>SUM(E130/D130)*100</f>
        <v>33.453489982739633</v>
      </c>
      <c r="K130" s="102"/>
    </row>
    <row r="131" spans="1:11" x14ac:dyDescent="0.25">
      <c r="A131" s="103" t="s">
        <v>13</v>
      </c>
      <c r="B131" s="101">
        <f t="shared" ref="B131:H131" si="18">SUM(B132:B138)</f>
        <v>909505</v>
      </c>
      <c r="C131" s="101">
        <f t="shared" si="18"/>
        <v>1136580</v>
      </c>
      <c r="D131" s="101">
        <f t="shared" si="18"/>
        <v>1136580</v>
      </c>
      <c r="E131" s="101">
        <f t="shared" si="18"/>
        <v>659477.04</v>
      </c>
      <c r="F131" s="101">
        <f t="shared" si="18"/>
        <v>437979.45</v>
      </c>
      <c r="G131" s="101">
        <f t="shared" si="18"/>
        <v>0</v>
      </c>
      <c r="H131" s="101">
        <f t="shared" si="18"/>
        <v>0</v>
      </c>
      <c r="I131" s="101">
        <f>SUM(I132:I138)</f>
        <v>477102.95999999996</v>
      </c>
      <c r="J131" s="101">
        <f>SUM(E131/D131)*100</f>
        <v>58.022931953756007</v>
      </c>
      <c r="K131" s="103"/>
    </row>
    <row r="132" spans="1:11" ht="63.75" x14ac:dyDescent="0.25">
      <c r="A132" s="103" t="s">
        <v>14</v>
      </c>
      <c r="B132" s="109">
        <v>300000</v>
      </c>
      <c r="C132" s="106">
        <v>395312</v>
      </c>
      <c r="D132" s="106">
        <v>395312</v>
      </c>
      <c r="E132" s="106">
        <v>212536.53</v>
      </c>
      <c r="F132" s="106">
        <v>37317.449999999997</v>
      </c>
      <c r="G132" s="106"/>
      <c r="H132" s="106"/>
      <c r="I132" s="104">
        <v>182775.47</v>
      </c>
      <c r="J132" s="106"/>
      <c r="K132" s="103" t="s">
        <v>55</v>
      </c>
    </row>
    <row r="133" spans="1:11" ht="102" x14ac:dyDescent="0.25">
      <c r="A133" s="103" t="s">
        <v>16</v>
      </c>
      <c r="B133" s="109">
        <v>228255</v>
      </c>
      <c r="C133" s="106">
        <v>582044</v>
      </c>
      <c r="D133" s="106">
        <v>582044</v>
      </c>
      <c r="E133" s="106">
        <v>446940.51</v>
      </c>
      <c r="F133" s="106">
        <v>400662</v>
      </c>
      <c r="G133" s="106"/>
      <c r="H133" s="106"/>
      <c r="I133" s="106">
        <v>135103.49</v>
      </c>
      <c r="J133" s="106"/>
      <c r="K133" s="103" t="s">
        <v>56</v>
      </c>
    </row>
    <row r="134" spans="1:11" ht="38.25" x14ac:dyDescent="0.25">
      <c r="A134" s="103" t="s">
        <v>17</v>
      </c>
      <c r="B134" s="109">
        <v>50000</v>
      </c>
      <c r="C134" s="106">
        <v>0</v>
      </c>
      <c r="D134" s="106">
        <v>0</v>
      </c>
      <c r="E134" s="106"/>
      <c r="F134" s="106"/>
      <c r="G134" s="106"/>
      <c r="H134" s="106"/>
      <c r="I134" s="110"/>
      <c r="J134" s="106"/>
      <c r="K134" s="103" t="s">
        <v>15</v>
      </c>
    </row>
    <row r="135" spans="1:11" ht="51" x14ac:dyDescent="0.25">
      <c r="A135" s="103" t="s">
        <v>18</v>
      </c>
      <c r="B135" s="109">
        <v>50000</v>
      </c>
      <c r="C135" s="106">
        <v>50000</v>
      </c>
      <c r="D135" s="106">
        <v>50000</v>
      </c>
      <c r="E135" s="106"/>
      <c r="F135" s="106"/>
      <c r="G135" s="106"/>
      <c r="H135" s="106"/>
      <c r="I135" s="110">
        <v>50000</v>
      </c>
      <c r="J135" s="106"/>
      <c r="K135" s="103" t="s">
        <v>15</v>
      </c>
    </row>
    <row r="136" spans="1:11" ht="25.5" x14ac:dyDescent="0.25">
      <c r="A136" s="103" t="s">
        <v>19</v>
      </c>
      <c r="B136" s="109">
        <v>21250</v>
      </c>
      <c r="C136" s="106">
        <v>10625</v>
      </c>
      <c r="D136" s="106">
        <v>10625</v>
      </c>
      <c r="E136" s="106"/>
      <c r="F136" s="106"/>
      <c r="G136" s="106"/>
      <c r="H136" s="106"/>
      <c r="I136" s="110">
        <v>10625</v>
      </c>
      <c r="J136" s="106"/>
      <c r="K136" s="103" t="s">
        <v>15</v>
      </c>
    </row>
    <row r="137" spans="1:11" ht="25.5" x14ac:dyDescent="0.25">
      <c r="A137" s="103" t="s">
        <v>20</v>
      </c>
      <c r="B137" s="109">
        <v>160000</v>
      </c>
      <c r="C137" s="106">
        <v>82199</v>
      </c>
      <c r="D137" s="106">
        <v>82199</v>
      </c>
      <c r="E137" s="106"/>
      <c r="F137" s="106"/>
      <c r="G137" s="106"/>
      <c r="H137" s="106"/>
      <c r="I137" s="110">
        <v>82199</v>
      </c>
      <c r="J137" s="106"/>
      <c r="K137" s="103" t="s">
        <v>15</v>
      </c>
    </row>
    <row r="138" spans="1:11" ht="25.5" x14ac:dyDescent="0.25">
      <c r="A138" s="103" t="s">
        <v>21</v>
      </c>
      <c r="B138" s="109">
        <v>100000</v>
      </c>
      <c r="C138" s="106">
        <v>16400</v>
      </c>
      <c r="D138" s="106">
        <v>16400</v>
      </c>
      <c r="E138" s="106"/>
      <c r="F138" s="106"/>
      <c r="G138" s="106"/>
      <c r="H138" s="106"/>
      <c r="I138" s="110">
        <v>16400</v>
      </c>
      <c r="J138" s="106"/>
      <c r="K138" s="103" t="s">
        <v>15</v>
      </c>
    </row>
    <row r="139" spans="1:11" x14ac:dyDescent="0.25">
      <c r="A139" s="103" t="s">
        <v>22</v>
      </c>
      <c r="B139" s="106">
        <f>SUM(B140:B144)</f>
        <v>680000</v>
      </c>
      <c r="C139" s="106">
        <f t="shared" ref="C139:H139" si="19">SUM(C140:C144)</f>
        <v>853560</v>
      </c>
      <c r="D139" s="106">
        <f t="shared" si="19"/>
        <v>853560</v>
      </c>
      <c r="E139" s="106">
        <f t="shared" si="19"/>
        <v>145410</v>
      </c>
      <c r="F139" s="106">
        <f t="shared" si="19"/>
        <v>145410.4</v>
      </c>
      <c r="G139" s="106">
        <f t="shared" si="19"/>
        <v>0</v>
      </c>
      <c r="H139" s="106">
        <f t="shared" si="19"/>
        <v>0</v>
      </c>
      <c r="I139" s="106">
        <f>SUM(I140:J144)</f>
        <v>708149.6</v>
      </c>
      <c r="J139" s="106">
        <f>SUM(J143:J143)</f>
        <v>0</v>
      </c>
      <c r="K139" s="103"/>
    </row>
    <row r="140" spans="1:11" ht="39" x14ac:dyDescent="0.25">
      <c r="A140" s="103" t="s">
        <v>23</v>
      </c>
      <c r="B140" s="109">
        <v>265000</v>
      </c>
      <c r="C140" s="106">
        <v>265000</v>
      </c>
      <c r="D140" s="106">
        <v>265000</v>
      </c>
      <c r="E140" s="106">
        <v>111810</v>
      </c>
      <c r="F140" s="106">
        <v>111810.4</v>
      </c>
      <c r="G140" s="106"/>
      <c r="H140" s="106"/>
      <c r="I140" s="110">
        <v>153189.6</v>
      </c>
      <c r="J140" s="106"/>
      <c r="K140" s="105" t="s">
        <v>48</v>
      </c>
    </row>
    <row r="141" spans="1:11" ht="25.5" x14ac:dyDescent="0.25">
      <c r="A141" s="103" t="s">
        <v>64</v>
      </c>
      <c r="B141" s="109"/>
      <c r="C141" s="106">
        <v>33600</v>
      </c>
      <c r="D141" s="106">
        <v>33600</v>
      </c>
      <c r="E141" s="106">
        <v>33600</v>
      </c>
      <c r="F141" s="106">
        <v>33600</v>
      </c>
      <c r="G141" s="106"/>
      <c r="H141" s="106"/>
      <c r="I141" s="110"/>
      <c r="J141" s="106"/>
      <c r="K141" s="105" t="s">
        <v>57</v>
      </c>
    </row>
    <row r="142" spans="1:11" ht="25.5" x14ac:dyDescent="0.25">
      <c r="A142" s="103" t="s">
        <v>24</v>
      </c>
      <c r="B142" s="109">
        <v>150000</v>
      </c>
      <c r="C142" s="106">
        <v>150000</v>
      </c>
      <c r="D142" s="106">
        <v>150000</v>
      </c>
      <c r="E142" s="106"/>
      <c r="F142" s="106"/>
      <c r="G142" s="106"/>
      <c r="H142" s="106"/>
      <c r="I142" s="110">
        <v>150000</v>
      </c>
      <c r="J142" s="106"/>
      <c r="K142" s="105" t="s">
        <v>15</v>
      </c>
    </row>
    <row r="143" spans="1:11" ht="25.5" x14ac:dyDescent="0.25">
      <c r="A143" s="103" t="s">
        <v>25</v>
      </c>
      <c r="B143" s="109">
        <v>265000</v>
      </c>
      <c r="C143" s="106">
        <v>265000</v>
      </c>
      <c r="D143" s="106">
        <v>265000</v>
      </c>
      <c r="E143" s="106"/>
      <c r="F143" s="106"/>
      <c r="G143" s="106"/>
      <c r="H143" s="106"/>
      <c r="I143" s="110">
        <v>265000</v>
      </c>
      <c r="J143" s="106"/>
      <c r="K143" s="105" t="s">
        <v>15</v>
      </c>
    </row>
    <row r="144" spans="1:11" ht="25.5" x14ac:dyDescent="0.25">
      <c r="A144" s="103" t="s">
        <v>65</v>
      </c>
      <c r="B144" s="109"/>
      <c r="C144" s="106">
        <v>139960</v>
      </c>
      <c r="D144" s="106">
        <v>139960</v>
      </c>
      <c r="E144" s="106"/>
      <c r="F144" s="106"/>
      <c r="G144" s="106"/>
      <c r="H144" s="106"/>
      <c r="I144" s="110">
        <v>139960</v>
      </c>
      <c r="J144" s="106"/>
      <c r="K144" s="105" t="s">
        <v>15</v>
      </c>
    </row>
    <row r="145" spans="1:11" x14ac:dyDescent="0.25">
      <c r="A145" s="103" t="s">
        <v>26</v>
      </c>
      <c r="B145" s="106">
        <f>SUM(B146:B152)</f>
        <v>3906701</v>
      </c>
      <c r="C145" s="106">
        <f>SUM(C146:C152)</f>
        <v>3522691</v>
      </c>
      <c r="D145" s="106">
        <f t="shared" ref="D145:I145" si="20">SUM(D146:D152)</f>
        <v>3522691</v>
      </c>
      <c r="E145" s="106">
        <f t="shared" si="20"/>
        <v>1018807.39</v>
      </c>
      <c r="F145" s="106">
        <f t="shared" si="20"/>
        <v>678650.89999999991</v>
      </c>
      <c r="G145" s="106">
        <f t="shared" si="20"/>
        <v>0</v>
      </c>
      <c r="H145" s="106">
        <f t="shared" si="20"/>
        <v>0</v>
      </c>
      <c r="I145" s="106">
        <f t="shared" si="20"/>
        <v>2503882.06</v>
      </c>
      <c r="J145" s="106">
        <f t="shared" ref="J145" si="21">SUM(J146:J150)</f>
        <v>0</v>
      </c>
      <c r="K145" s="103"/>
    </row>
    <row r="146" spans="1:11" ht="153" x14ac:dyDescent="0.25">
      <c r="A146" s="103" t="s">
        <v>27</v>
      </c>
      <c r="B146" s="109">
        <v>260000</v>
      </c>
      <c r="C146" s="106">
        <v>186369</v>
      </c>
      <c r="D146" s="106">
        <v>186369</v>
      </c>
      <c r="E146" s="106">
        <v>43905.86</v>
      </c>
      <c r="F146" s="106">
        <v>25735.86</v>
      </c>
      <c r="G146" s="106"/>
      <c r="H146" s="106"/>
      <c r="I146" s="110">
        <v>142463</v>
      </c>
      <c r="J146" s="106"/>
      <c r="K146" s="103" t="s">
        <v>58</v>
      </c>
    </row>
    <row r="147" spans="1:11" ht="89.25" x14ac:dyDescent="0.25">
      <c r="A147" s="103" t="s">
        <v>28</v>
      </c>
      <c r="B147" s="109">
        <v>40500</v>
      </c>
      <c r="C147" s="106">
        <v>40500</v>
      </c>
      <c r="D147" s="106">
        <v>40500</v>
      </c>
      <c r="E147" s="106">
        <v>28375.89</v>
      </c>
      <c r="F147" s="106">
        <v>10767.74</v>
      </c>
      <c r="G147" s="106"/>
      <c r="H147" s="106"/>
      <c r="I147" s="106">
        <v>12124</v>
      </c>
      <c r="J147" s="106"/>
      <c r="K147" s="103" t="s">
        <v>50</v>
      </c>
    </row>
    <row r="148" spans="1:11" ht="409.5" x14ac:dyDescent="0.25">
      <c r="A148" s="103" t="s">
        <v>29</v>
      </c>
      <c r="B148" s="109">
        <v>1924000</v>
      </c>
      <c r="C148" s="106">
        <v>1648304</v>
      </c>
      <c r="D148" s="106">
        <v>1648304</v>
      </c>
      <c r="E148" s="106">
        <v>603835</v>
      </c>
      <c r="F148" s="106">
        <v>471694</v>
      </c>
      <c r="G148" s="106"/>
      <c r="H148" s="106"/>
      <c r="I148" s="106">
        <v>1044468.68</v>
      </c>
      <c r="J148" s="106"/>
      <c r="K148" s="103" t="s">
        <v>59</v>
      </c>
    </row>
    <row r="149" spans="1:11" ht="25.5" x14ac:dyDescent="0.25">
      <c r="A149" s="103" t="s">
        <v>30</v>
      </c>
      <c r="B149" s="109">
        <v>150000</v>
      </c>
      <c r="C149" s="106">
        <v>115317</v>
      </c>
      <c r="D149" s="106">
        <v>115317</v>
      </c>
      <c r="E149" s="106"/>
      <c r="F149" s="106"/>
      <c r="G149" s="106"/>
      <c r="H149" s="106"/>
      <c r="I149" s="110">
        <v>115317</v>
      </c>
      <c r="J149" s="106"/>
      <c r="K149" s="103" t="s">
        <v>15</v>
      </c>
    </row>
    <row r="150" spans="1:11" ht="38.25" x14ac:dyDescent="0.25">
      <c r="A150" s="103" t="s">
        <v>31</v>
      </c>
      <c r="B150" s="109">
        <v>560601</v>
      </c>
      <c r="C150" s="106">
        <v>560601</v>
      </c>
      <c r="D150" s="106">
        <v>560601</v>
      </c>
      <c r="E150" s="106">
        <v>225289</v>
      </c>
      <c r="F150" s="106">
        <v>151594.6</v>
      </c>
      <c r="G150" s="106"/>
      <c r="H150" s="106"/>
      <c r="I150" s="110">
        <v>335311.75</v>
      </c>
      <c r="J150" s="106"/>
      <c r="K150" s="103" t="s">
        <v>60</v>
      </c>
    </row>
    <row r="151" spans="1:11" ht="25.5" x14ac:dyDescent="0.25">
      <c r="A151" s="103" t="s">
        <v>41</v>
      </c>
      <c r="B151" s="109">
        <v>400000</v>
      </c>
      <c r="C151" s="106">
        <v>400000</v>
      </c>
      <c r="D151" s="106">
        <v>400000</v>
      </c>
      <c r="E151" s="106">
        <v>105038</v>
      </c>
      <c r="F151" s="106">
        <v>13484</v>
      </c>
      <c r="G151" s="106"/>
      <c r="H151" s="106"/>
      <c r="I151" s="110">
        <v>294961.63</v>
      </c>
      <c r="J151" s="106">
        <v>1935</v>
      </c>
      <c r="K151" s="103" t="s">
        <v>61</v>
      </c>
    </row>
    <row r="152" spans="1:11" ht="89.25" x14ac:dyDescent="0.25">
      <c r="A152" s="103" t="s">
        <v>42</v>
      </c>
      <c r="B152" s="109">
        <v>571600</v>
      </c>
      <c r="C152" s="106">
        <v>571600</v>
      </c>
      <c r="D152" s="106">
        <v>571600</v>
      </c>
      <c r="E152" s="106">
        <v>12363.64</v>
      </c>
      <c r="F152" s="106">
        <v>5374.7</v>
      </c>
      <c r="G152" s="106"/>
      <c r="H152" s="106"/>
      <c r="I152" s="110">
        <v>559236</v>
      </c>
      <c r="J152" s="106"/>
      <c r="K152" s="103" t="s">
        <v>62</v>
      </c>
    </row>
    <row r="153" spans="1:11" ht="25.5" x14ac:dyDescent="0.25">
      <c r="A153" s="103" t="s">
        <v>34</v>
      </c>
      <c r="B153" s="106">
        <f t="shared" ref="B153:J153" si="22">SUM(B154:B156)</f>
        <v>266000</v>
      </c>
      <c r="C153" s="106">
        <f t="shared" si="22"/>
        <v>249375</v>
      </c>
      <c r="D153" s="106">
        <f t="shared" si="22"/>
        <v>219375</v>
      </c>
      <c r="E153" s="106">
        <f t="shared" si="22"/>
        <v>93928.53</v>
      </c>
      <c r="F153" s="106">
        <f t="shared" si="22"/>
        <v>37128.53</v>
      </c>
      <c r="G153" s="106">
        <f t="shared" si="22"/>
        <v>0</v>
      </c>
      <c r="H153" s="106">
        <f t="shared" si="22"/>
        <v>0</v>
      </c>
      <c r="I153" s="106">
        <f t="shared" si="22"/>
        <v>125446.47</v>
      </c>
      <c r="J153" s="106">
        <f t="shared" si="22"/>
        <v>0</v>
      </c>
      <c r="K153" s="103" t="s">
        <v>35</v>
      </c>
    </row>
    <row r="154" spans="1:11" ht="38.25" x14ac:dyDescent="0.25">
      <c r="A154" s="103" t="s">
        <v>36</v>
      </c>
      <c r="B154" s="109">
        <v>56000</v>
      </c>
      <c r="C154" s="111">
        <v>99250</v>
      </c>
      <c r="D154" s="111">
        <v>99250</v>
      </c>
      <c r="E154" s="106">
        <v>50000</v>
      </c>
      <c r="F154" s="106"/>
      <c r="G154" s="111"/>
      <c r="H154" s="111"/>
      <c r="I154" s="112">
        <v>49250</v>
      </c>
      <c r="J154" s="111"/>
      <c r="K154" s="105" t="s">
        <v>15</v>
      </c>
    </row>
    <row r="155" spans="1:11" ht="77.25" x14ac:dyDescent="0.25">
      <c r="A155" s="103" t="s">
        <v>37</v>
      </c>
      <c r="B155" s="109">
        <v>150000</v>
      </c>
      <c r="C155" s="111">
        <v>133375</v>
      </c>
      <c r="D155" s="111">
        <v>103375</v>
      </c>
      <c r="E155" s="106">
        <v>43928.53</v>
      </c>
      <c r="F155" s="106">
        <v>37128.53</v>
      </c>
      <c r="G155" s="111"/>
      <c r="H155" s="106"/>
      <c r="I155" s="112">
        <v>59446.47</v>
      </c>
      <c r="J155" s="106"/>
      <c r="K155" s="107" t="s">
        <v>63</v>
      </c>
    </row>
    <row r="156" spans="1:11" ht="25.5" x14ac:dyDescent="0.25">
      <c r="A156" s="108" t="s">
        <v>38</v>
      </c>
      <c r="B156" s="113">
        <v>60000</v>
      </c>
      <c r="C156" s="111">
        <v>16750</v>
      </c>
      <c r="D156" s="111">
        <v>16750</v>
      </c>
      <c r="E156" s="106"/>
      <c r="F156" s="106"/>
      <c r="G156" s="111"/>
      <c r="H156" s="111"/>
      <c r="I156" s="112">
        <v>16750</v>
      </c>
      <c r="J156" s="111"/>
      <c r="K156" s="105" t="s">
        <v>15</v>
      </c>
    </row>
    <row r="159" spans="1:11" ht="15.75" x14ac:dyDescent="0.25">
      <c r="A159" s="144" t="s">
        <v>0</v>
      </c>
      <c r="B159" s="144"/>
      <c r="C159" s="144"/>
      <c r="D159" s="144"/>
      <c r="E159" s="144"/>
      <c r="F159" s="144"/>
      <c r="G159" s="144"/>
      <c r="H159" s="144"/>
      <c r="I159" s="144"/>
      <c r="J159" s="144"/>
      <c r="K159" s="144"/>
    </row>
    <row r="160" spans="1:11" ht="15.75" x14ac:dyDescent="0.25">
      <c r="A160" s="144" t="s">
        <v>66</v>
      </c>
      <c r="B160" s="144"/>
      <c r="C160" s="144"/>
      <c r="D160" s="144"/>
      <c r="E160" s="144"/>
      <c r="F160" s="144"/>
      <c r="G160" s="144"/>
      <c r="H160" s="144"/>
      <c r="I160" s="144"/>
      <c r="J160" s="144"/>
      <c r="K160" s="144"/>
    </row>
    <row r="161" spans="1:11" ht="15.75" x14ac:dyDescent="0.25">
      <c r="A161" s="1"/>
      <c r="B161" s="1"/>
      <c r="C161" s="1"/>
      <c r="D161" s="1"/>
      <c r="E161" s="2"/>
      <c r="F161" s="2"/>
      <c r="G161" s="2"/>
      <c r="H161" s="2"/>
      <c r="I161" s="2"/>
      <c r="J161" s="2"/>
      <c r="K161" s="99"/>
    </row>
    <row r="162" spans="1:11" ht="75.75" customHeight="1" x14ac:dyDescent="0.25">
      <c r="A162" s="85" t="s">
        <v>2</v>
      </c>
      <c r="B162" s="85" t="s">
        <v>3</v>
      </c>
      <c r="C162" s="86" t="s">
        <v>4</v>
      </c>
      <c r="D162" s="86" t="s">
        <v>5</v>
      </c>
      <c r="E162" s="87" t="s">
        <v>6</v>
      </c>
      <c r="F162" s="87" t="s">
        <v>7</v>
      </c>
      <c r="G162" s="87" t="s">
        <v>8</v>
      </c>
      <c r="H162" s="87" t="s">
        <v>9</v>
      </c>
      <c r="I162" s="87" t="s">
        <v>10</v>
      </c>
      <c r="J162" s="87" t="s">
        <v>11</v>
      </c>
      <c r="K162" s="88" t="s">
        <v>12</v>
      </c>
    </row>
    <row r="163" spans="1:11" x14ac:dyDescent="0.25">
      <c r="A163" s="100"/>
      <c r="B163" s="116">
        <f t="shared" ref="B163:F163" si="23">+B172+B164+B178+B186</f>
        <v>5762206</v>
      </c>
      <c r="C163" s="116">
        <f t="shared" si="23"/>
        <v>5762206</v>
      </c>
      <c r="D163" s="116">
        <f t="shared" si="23"/>
        <v>5762206</v>
      </c>
      <c r="E163" s="116">
        <f t="shared" si="23"/>
        <v>1855673.7100000002</v>
      </c>
      <c r="F163" s="116">
        <f t="shared" si="23"/>
        <v>1256716.0899999999</v>
      </c>
      <c r="G163" s="62"/>
      <c r="H163" s="62"/>
      <c r="I163" s="116">
        <f t="shared" ref="I163" si="24">+I172+I164+I178+I186</f>
        <v>3906532.2600000002</v>
      </c>
      <c r="J163" s="62">
        <f>SUM(E163/D163)*100</f>
        <v>32.204223694883524</v>
      </c>
      <c r="K163" s="56"/>
    </row>
    <row r="164" spans="1:11" x14ac:dyDescent="0.25">
      <c r="A164" s="103" t="s">
        <v>13</v>
      </c>
      <c r="B164" s="62">
        <f t="shared" ref="B164:F164" si="25">SUM(B165:B171)</f>
        <v>909505</v>
      </c>
      <c r="C164" s="62">
        <f t="shared" si="25"/>
        <v>1136580</v>
      </c>
      <c r="D164" s="62">
        <f t="shared" si="25"/>
        <v>1136580</v>
      </c>
      <c r="E164" s="62">
        <f t="shared" si="25"/>
        <v>500577.88</v>
      </c>
      <c r="F164" s="62">
        <f t="shared" si="25"/>
        <v>393865.06999999995</v>
      </c>
      <c r="G164" s="62"/>
      <c r="H164" s="62"/>
      <c r="I164" s="62">
        <f>SUM(I165:I171)</f>
        <v>636002</v>
      </c>
      <c r="J164" s="62">
        <f>SUM(E164/D164)*100</f>
        <v>44.042467754139615</v>
      </c>
      <c r="K164" s="61"/>
    </row>
    <row r="165" spans="1:11" ht="75" x14ac:dyDescent="0.25">
      <c r="A165" s="103" t="s">
        <v>14</v>
      </c>
      <c r="B165" s="117">
        <v>300000</v>
      </c>
      <c r="C165" s="69">
        <v>409823</v>
      </c>
      <c r="D165" s="70">
        <v>409823</v>
      </c>
      <c r="E165" s="69">
        <v>82504</v>
      </c>
      <c r="F165" s="69">
        <v>15280.6</v>
      </c>
      <c r="G165" s="118"/>
      <c r="H165" s="118"/>
      <c r="I165" s="119">
        <v>327319</v>
      </c>
      <c r="J165" s="70"/>
      <c r="K165" s="61" t="s">
        <v>55</v>
      </c>
    </row>
    <row r="166" spans="1:11" ht="135" x14ac:dyDescent="0.25">
      <c r="A166" s="103" t="s">
        <v>16</v>
      </c>
      <c r="B166" s="117">
        <v>228255</v>
      </c>
      <c r="C166" s="69">
        <v>567533</v>
      </c>
      <c r="D166" s="70">
        <v>567533</v>
      </c>
      <c r="E166" s="69">
        <v>418073.88</v>
      </c>
      <c r="F166" s="69">
        <v>378584.47</v>
      </c>
      <c r="G166" s="118"/>
      <c r="H166" s="118"/>
      <c r="I166" s="69">
        <v>149459</v>
      </c>
      <c r="J166" s="70"/>
      <c r="K166" s="61" t="s">
        <v>56</v>
      </c>
    </row>
    <row r="167" spans="1:11" ht="38.25" x14ac:dyDescent="0.25">
      <c r="A167" s="103" t="s">
        <v>17</v>
      </c>
      <c r="B167" s="117">
        <v>50000</v>
      </c>
      <c r="C167" s="69">
        <v>0</v>
      </c>
      <c r="D167" s="70">
        <v>0</v>
      </c>
      <c r="E167" s="69"/>
      <c r="F167" s="69"/>
      <c r="G167" s="118"/>
      <c r="H167" s="118"/>
      <c r="I167" s="120"/>
      <c r="J167" s="70"/>
      <c r="K167" s="61" t="s">
        <v>15</v>
      </c>
    </row>
    <row r="168" spans="1:11" ht="51" x14ac:dyDescent="0.25">
      <c r="A168" s="103" t="s">
        <v>18</v>
      </c>
      <c r="B168" s="117">
        <v>50000</v>
      </c>
      <c r="C168" s="69">
        <v>50000</v>
      </c>
      <c r="D168" s="70">
        <v>50000</v>
      </c>
      <c r="E168" s="69"/>
      <c r="F168" s="69"/>
      <c r="G168" s="118"/>
      <c r="H168" s="118"/>
      <c r="I168" s="120">
        <v>50000</v>
      </c>
      <c r="J168" s="70"/>
      <c r="K168" s="61" t="s">
        <v>15</v>
      </c>
    </row>
    <row r="169" spans="1:11" ht="25.5" x14ac:dyDescent="0.25">
      <c r="A169" s="103" t="s">
        <v>19</v>
      </c>
      <c r="B169" s="117">
        <v>21250</v>
      </c>
      <c r="C169" s="69">
        <v>10625</v>
      </c>
      <c r="D169" s="70">
        <v>10625</v>
      </c>
      <c r="E169" s="69"/>
      <c r="F169" s="69"/>
      <c r="G169" s="118"/>
      <c r="H169" s="118"/>
      <c r="I169" s="120">
        <v>10625</v>
      </c>
      <c r="J169" s="70"/>
      <c r="K169" s="61" t="s">
        <v>15</v>
      </c>
    </row>
    <row r="170" spans="1:11" ht="25.5" x14ac:dyDescent="0.25">
      <c r="A170" s="103" t="s">
        <v>20</v>
      </c>
      <c r="B170" s="117">
        <v>160000</v>
      </c>
      <c r="C170" s="69">
        <v>82199</v>
      </c>
      <c r="D170" s="70">
        <v>82199</v>
      </c>
      <c r="E170" s="69"/>
      <c r="F170" s="69"/>
      <c r="G170" s="118"/>
      <c r="H170" s="118"/>
      <c r="I170" s="120">
        <v>82199</v>
      </c>
      <c r="J170" s="70"/>
      <c r="K170" s="61" t="s">
        <v>15</v>
      </c>
    </row>
    <row r="171" spans="1:11" ht="25.5" x14ac:dyDescent="0.25">
      <c r="A171" s="103" t="s">
        <v>21</v>
      </c>
      <c r="B171" s="117">
        <v>100000</v>
      </c>
      <c r="C171" s="69">
        <v>16400</v>
      </c>
      <c r="D171" s="70">
        <v>16400</v>
      </c>
      <c r="E171" s="69"/>
      <c r="F171" s="69"/>
      <c r="G171" s="118"/>
      <c r="H171" s="118"/>
      <c r="I171" s="120">
        <v>16400</v>
      </c>
      <c r="J171" s="70"/>
      <c r="K171" s="61" t="s">
        <v>15</v>
      </c>
    </row>
    <row r="172" spans="1:11" x14ac:dyDescent="0.25">
      <c r="A172" s="103" t="s">
        <v>22</v>
      </c>
      <c r="B172" s="69">
        <f>SUM(B173:B177)</f>
        <v>680000</v>
      </c>
      <c r="C172" s="69">
        <f t="shared" ref="C172:F172" si="26">SUM(C173:C177)</f>
        <v>853560</v>
      </c>
      <c r="D172" s="69">
        <f t="shared" si="26"/>
        <v>853560</v>
      </c>
      <c r="E172" s="69">
        <f t="shared" si="26"/>
        <v>145410</v>
      </c>
      <c r="F172" s="69">
        <f t="shared" si="26"/>
        <v>145410.4</v>
      </c>
      <c r="G172" s="118"/>
      <c r="H172" s="118"/>
      <c r="I172" s="69">
        <f>SUM(I173:J177)</f>
        <v>708149.6</v>
      </c>
      <c r="J172" s="69">
        <f>SUM(J176:J176)</f>
        <v>0</v>
      </c>
      <c r="K172" s="61"/>
    </row>
    <row r="173" spans="1:11" ht="60" x14ac:dyDescent="0.25">
      <c r="A173" s="103" t="s">
        <v>23</v>
      </c>
      <c r="B173" s="117">
        <v>265000</v>
      </c>
      <c r="C173" s="69">
        <v>265000</v>
      </c>
      <c r="D173" s="70">
        <v>265000</v>
      </c>
      <c r="E173" s="69">
        <v>111810</v>
      </c>
      <c r="F173" s="69">
        <v>111810.4</v>
      </c>
      <c r="G173" s="118"/>
      <c r="H173" s="118"/>
      <c r="I173" s="120">
        <v>153189.6</v>
      </c>
      <c r="J173" s="70"/>
      <c r="K173" s="121" t="s">
        <v>48</v>
      </c>
    </row>
    <row r="174" spans="1:11" ht="25.5" x14ac:dyDescent="0.25">
      <c r="A174" s="103" t="s">
        <v>64</v>
      </c>
      <c r="B174" s="117"/>
      <c r="C174" s="69">
        <v>33600</v>
      </c>
      <c r="D174" s="70">
        <v>33600</v>
      </c>
      <c r="E174" s="69">
        <v>33600</v>
      </c>
      <c r="F174" s="69">
        <v>33600</v>
      </c>
      <c r="G174" s="118"/>
      <c r="H174" s="118"/>
      <c r="I174" s="120"/>
      <c r="J174" s="70"/>
      <c r="K174" s="121" t="s">
        <v>57</v>
      </c>
    </row>
    <row r="175" spans="1:11" ht="25.5" x14ac:dyDescent="0.25">
      <c r="A175" s="103" t="s">
        <v>24</v>
      </c>
      <c r="B175" s="117">
        <v>150000</v>
      </c>
      <c r="C175" s="69">
        <v>150000</v>
      </c>
      <c r="D175" s="70">
        <v>150000</v>
      </c>
      <c r="E175" s="69"/>
      <c r="F175" s="69"/>
      <c r="G175" s="118"/>
      <c r="H175" s="118"/>
      <c r="I175" s="120">
        <v>150000</v>
      </c>
      <c r="J175" s="70"/>
      <c r="K175" s="121" t="s">
        <v>15</v>
      </c>
    </row>
    <row r="176" spans="1:11" ht="25.5" x14ac:dyDescent="0.25">
      <c r="A176" s="103" t="s">
        <v>25</v>
      </c>
      <c r="B176" s="117">
        <v>265000</v>
      </c>
      <c r="C176" s="69">
        <v>265000</v>
      </c>
      <c r="D176" s="70">
        <v>265000</v>
      </c>
      <c r="E176" s="69"/>
      <c r="F176" s="69"/>
      <c r="G176" s="118"/>
      <c r="H176" s="118"/>
      <c r="I176" s="120">
        <v>265000</v>
      </c>
      <c r="J176" s="70"/>
      <c r="K176" s="121" t="s">
        <v>15</v>
      </c>
    </row>
    <row r="177" spans="1:12" ht="25.5" x14ac:dyDescent="0.25">
      <c r="A177" s="103" t="s">
        <v>65</v>
      </c>
      <c r="B177" s="117"/>
      <c r="C177" s="69">
        <v>139960</v>
      </c>
      <c r="D177" s="70">
        <v>139960</v>
      </c>
      <c r="E177" s="69"/>
      <c r="F177" s="69"/>
      <c r="G177" s="118"/>
      <c r="H177" s="118"/>
      <c r="I177" s="120">
        <v>139960</v>
      </c>
      <c r="J177" s="70"/>
      <c r="K177" s="121" t="s">
        <v>15</v>
      </c>
    </row>
    <row r="178" spans="1:12" x14ac:dyDescent="0.25">
      <c r="A178" s="103" t="s">
        <v>26</v>
      </c>
      <c r="B178" s="69">
        <f>SUM(B179:B185)</f>
        <v>3906701</v>
      </c>
      <c r="C178" s="69">
        <f>SUM(C179:C185)</f>
        <v>3464941</v>
      </c>
      <c r="D178" s="69">
        <f t="shared" ref="D178:F178" si="27">SUM(D179:D185)</f>
        <v>3464941</v>
      </c>
      <c r="E178" s="69">
        <f t="shared" si="27"/>
        <v>1058007.3</v>
      </c>
      <c r="F178" s="69">
        <f t="shared" si="27"/>
        <v>717440.62</v>
      </c>
      <c r="G178" s="118"/>
      <c r="H178" s="118"/>
      <c r="I178" s="69">
        <f t="shared" ref="I178" si="28">SUM(I179:I185)</f>
        <v>2406934.19</v>
      </c>
      <c r="J178" s="69">
        <f t="shared" ref="J178" si="29">SUM(J179:J183)</f>
        <v>0</v>
      </c>
      <c r="K178" s="61"/>
    </row>
    <row r="179" spans="1:12" ht="195" x14ac:dyDescent="0.25">
      <c r="A179" s="103" t="s">
        <v>27</v>
      </c>
      <c r="B179" s="117">
        <v>260000</v>
      </c>
      <c r="C179" s="69">
        <v>128619</v>
      </c>
      <c r="D179" s="70">
        <v>128619</v>
      </c>
      <c r="E179" s="69">
        <v>45364.44</v>
      </c>
      <c r="F179" s="69">
        <v>40936</v>
      </c>
      <c r="G179" s="118"/>
      <c r="H179" s="118"/>
      <c r="I179" s="120">
        <v>83254.559999999998</v>
      </c>
      <c r="J179" s="70"/>
      <c r="K179" s="61" t="s">
        <v>58</v>
      </c>
    </row>
    <row r="180" spans="1:12" ht="105" x14ac:dyDescent="0.25">
      <c r="A180" s="103" t="s">
        <v>28</v>
      </c>
      <c r="B180" s="117">
        <v>40500</v>
      </c>
      <c r="C180" s="69">
        <v>40500</v>
      </c>
      <c r="D180" s="70">
        <v>40500</v>
      </c>
      <c r="E180" s="69">
        <v>29806.39</v>
      </c>
      <c r="F180" s="69">
        <v>19726.349999999999</v>
      </c>
      <c r="G180" s="118"/>
      <c r="H180" s="118"/>
      <c r="I180" s="69">
        <v>10694</v>
      </c>
      <c r="J180" s="70"/>
      <c r="K180" s="61" t="s">
        <v>50</v>
      </c>
    </row>
    <row r="181" spans="1:12" ht="409.5" x14ac:dyDescent="0.25">
      <c r="A181" s="103" t="s">
        <v>29</v>
      </c>
      <c r="B181" s="117">
        <v>1924000</v>
      </c>
      <c r="C181" s="69">
        <v>1648304</v>
      </c>
      <c r="D181" s="70">
        <v>1648304</v>
      </c>
      <c r="E181" s="69">
        <v>600245.39</v>
      </c>
      <c r="F181" s="69">
        <v>450592.48</v>
      </c>
      <c r="G181" s="118"/>
      <c r="H181" s="118"/>
      <c r="I181" s="69">
        <v>1048059</v>
      </c>
      <c r="J181" s="70"/>
      <c r="K181" s="61" t="s">
        <v>59</v>
      </c>
    </row>
    <row r="182" spans="1:12" ht="25.5" x14ac:dyDescent="0.25">
      <c r="A182" s="103" t="s">
        <v>30</v>
      </c>
      <c r="B182" s="117">
        <v>150000</v>
      </c>
      <c r="C182" s="69">
        <v>115317</v>
      </c>
      <c r="D182" s="70">
        <v>115317</v>
      </c>
      <c r="E182" s="69"/>
      <c r="F182" s="69"/>
      <c r="G182" s="118"/>
      <c r="H182" s="118"/>
      <c r="I182" s="120">
        <v>115317</v>
      </c>
      <c r="J182" s="70"/>
      <c r="K182" s="61" t="s">
        <v>15</v>
      </c>
    </row>
    <row r="183" spans="1:12" ht="60" x14ac:dyDescent="0.25">
      <c r="A183" s="103" t="s">
        <v>31</v>
      </c>
      <c r="B183" s="117">
        <v>560601</v>
      </c>
      <c r="C183" s="69">
        <v>560601</v>
      </c>
      <c r="D183" s="70">
        <v>560601</v>
      </c>
      <c r="E183" s="69">
        <v>265189.07</v>
      </c>
      <c r="F183" s="69">
        <v>175026.15</v>
      </c>
      <c r="G183" s="118"/>
      <c r="H183" s="118"/>
      <c r="I183" s="120">
        <v>295412</v>
      </c>
      <c r="J183" s="70"/>
      <c r="K183" s="61" t="s">
        <v>60</v>
      </c>
    </row>
    <row r="184" spans="1:12" ht="45" x14ac:dyDescent="0.25">
      <c r="A184" s="103" t="s">
        <v>41</v>
      </c>
      <c r="B184" s="117">
        <v>400000</v>
      </c>
      <c r="C184" s="69">
        <v>400000</v>
      </c>
      <c r="D184" s="70">
        <v>400000</v>
      </c>
      <c r="E184" s="69">
        <v>105038.37</v>
      </c>
      <c r="F184" s="69">
        <v>24484</v>
      </c>
      <c r="G184" s="118"/>
      <c r="H184" s="118"/>
      <c r="I184" s="120">
        <v>294961.63</v>
      </c>
      <c r="J184" s="70">
        <v>1935</v>
      </c>
      <c r="K184" s="61" t="s">
        <v>61</v>
      </c>
    </row>
    <row r="185" spans="1:12" ht="120" x14ac:dyDescent="0.25">
      <c r="A185" s="103" t="s">
        <v>42</v>
      </c>
      <c r="B185" s="117">
        <v>571600</v>
      </c>
      <c r="C185" s="69">
        <v>571600</v>
      </c>
      <c r="D185" s="70">
        <v>571600</v>
      </c>
      <c r="E185" s="69">
        <v>12363.64</v>
      </c>
      <c r="F185" s="69">
        <v>6675.64</v>
      </c>
      <c r="G185" s="118"/>
      <c r="H185" s="118"/>
      <c r="I185" s="120">
        <v>559236</v>
      </c>
      <c r="J185" s="70"/>
      <c r="K185" s="61" t="s">
        <v>62</v>
      </c>
    </row>
    <row r="186" spans="1:12" ht="25.5" x14ac:dyDescent="0.25">
      <c r="A186" s="103" t="s">
        <v>34</v>
      </c>
      <c r="B186" s="69">
        <f t="shared" ref="B186:F186" si="30">SUM(B187:B189)</f>
        <v>266000</v>
      </c>
      <c r="C186" s="69">
        <f t="shared" si="30"/>
        <v>307125</v>
      </c>
      <c r="D186" s="70">
        <f t="shared" si="30"/>
        <v>307125</v>
      </c>
      <c r="E186" s="69">
        <f t="shared" si="30"/>
        <v>151678.53</v>
      </c>
      <c r="F186" s="69">
        <f t="shared" si="30"/>
        <v>0</v>
      </c>
      <c r="G186" s="118"/>
      <c r="H186" s="118"/>
      <c r="I186" s="69">
        <f t="shared" ref="I186:J186" si="31">SUM(I187:I189)</f>
        <v>155446.47</v>
      </c>
      <c r="J186" s="69">
        <f t="shared" si="31"/>
        <v>0</v>
      </c>
      <c r="K186" s="61" t="s">
        <v>35</v>
      </c>
    </row>
    <row r="187" spans="1:12" ht="38.25" x14ac:dyDescent="0.25">
      <c r="A187" s="103" t="s">
        <v>36</v>
      </c>
      <c r="B187" s="117">
        <v>56000</v>
      </c>
      <c r="C187" s="122">
        <v>157000</v>
      </c>
      <c r="D187" s="123">
        <v>157000</v>
      </c>
      <c r="E187" s="69">
        <v>107750</v>
      </c>
      <c r="F187" s="69"/>
      <c r="G187" s="124"/>
      <c r="H187" s="124"/>
      <c r="I187" s="125">
        <v>49250</v>
      </c>
      <c r="J187" s="123"/>
      <c r="K187" s="121" t="s">
        <v>15</v>
      </c>
    </row>
    <row r="188" spans="1:12" ht="105" x14ac:dyDescent="0.25">
      <c r="A188" s="103" t="s">
        <v>37</v>
      </c>
      <c r="B188" s="117">
        <v>150000</v>
      </c>
      <c r="C188" s="122">
        <v>133375</v>
      </c>
      <c r="D188" s="123">
        <v>133375</v>
      </c>
      <c r="E188" s="69">
        <v>43928.53</v>
      </c>
      <c r="F188" s="69"/>
      <c r="G188" s="124"/>
      <c r="H188" s="118"/>
      <c r="I188" s="125">
        <v>89446.47</v>
      </c>
      <c r="J188" s="70"/>
      <c r="K188" s="115" t="s">
        <v>63</v>
      </c>
    </row>
    <row r="189" spans="1:12" ht="25.5" x14ac:dyDescent="0.25">
      <c r="A189" s="108" t="s">
        <v>38</v>
      </c>
      <c r="B189" s="55">
        <v>60000</v>
      </c>
      <c r="C189" s="122">
        <v>16750</v>
      </c>
      <c r="D189" s="123">
        <v>16750</v>
      </c>
      <c r="E189" s="69"/>
      <c r="F189" s="69"/>
      <c r="G189" s="124"/>
      <c r="H189" s="124"/>
      <c r="I189" s="125">
        <v>16750</v>
      </c>
      <c r="J189" s="123"/>
      <c r="K189" s="121" t="s">
        <v>15</v>
      </c>
    </row>
    <row r="192" spans="1:12" ht="15.75" x14ac:dyDescent="0.25">
      <c r="A192" s="144" t="s">
        <v>0</v>
      </c>
      <c r="B192" s="144"/>
      <c r="C192" s="144"/>
      <c r="D192" s="144"/>
      <c r="E192" s="144"/>
      <c r="F192" s="144"/>
      <c r="G192" s="144"/>
      <c r="H192" s="144"/>
      <c r="I192" s="144"/>
      <c r="J192" s="144"/>
      <c r="K192" s="144"/>
      <c r="L192" s="144"/>
    </row>
    <row r="193" spans="1:12" ht="15.75" x14ac:dyDescent="0.25">
      <c r="A193" s="144" t="s">
        <v>67</v>
      </c>
      <c r="B193" s="144"/>
      <c r="C193" s="144"/>
      <c r="D193" s="144"/>
      <c r="E193" s="144"/>
      <c r="F193" s="144"/>
      <c r="G193" s="144"/>
      <c r="H193" s="144"/>
      <c r="I193" s="144"/>
      <c r="J193" s="144"/>
      <c r="K193" s="144"/>
      <c r="L193" s="144"/>
    </row>
    <row r="194" spans="1:12" ht="15.75" x14ac:dyDescent="0.25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114"/>
    </row>
    <row r="195" spans="1:12" ht="88.5" customHeight="1" x14ac:dyDescent="0.25">
      <c r="A195" s="127" t="s">
        <v>2</v>
      </c>
      <c r="B195" s="127" t="s">
        <v>3</v>
      </c>
      <c r="C195" s="128" t="s">
        <v>4</v>
      </c>
      <c r="D195" s="128" t="s">
        <v>5</v>
      </c>
      <c r="E195" s="128" t="s">
        <v>68</v>
      </c>
      <c r="F195" s="128" t="s">
        <v>69</v>
      </c>
      <c r="G195" s="129" t="s">
        <v>6</v>
      </c>
      <c r="H195" s="129" t="s">
        <v>7</v>
      </c>
      <c r="I195" s="129" t="s">
        <v>9</v>
      </c>
      <c r="J195" s="129" t="s">
        <v>10</v>
      </c>
      <c r="K195" s="129" t="s">
        <v>11</v>
      </c>
      <c r="L195" s="130" t="s">
        <v>12</v>
      </c>
    </row>
    <row r="196" spans="1:12" ht="15.75" x14ac:dyDescent="0.25">
      <c r="A196" s="133"/>
      <c r="B196" s="134">
        <f t="shared" ref="B196:J196" si="32">+B205+B197+B211+B219</f>
        <v>5762206</v>
      </c>
      <c r="C196" s="134">
        <f t="shared" si="32"/>
        <v>5762206</v>
      </c>
      <c r="D196" s="134">
        <f t="shared" si="32"/>
        <v>5762206</v>
      </c>
      <c r="E196" s="134">
        <f>SUM(E197+E205+E211+E219)</f>
        <v>2277640.7200000002</v>
      </c>
      <c r="F196" s="134">
        <f>SUM(F197+F205+F211+F219)</f>
        <v>3451019.28</v>
      </c>
      <c r="G196" s="134">
        <f t="shared" si="32"/>
        <v>2280548.34</v>
      </c>
      <c r="H196" s="134">
        <f t="shared" si="32"/>
        <v>24137</v>
      </c>
      <c r="I196" s="134">
        <f t="shared" si="32"/>
        <v>0</v>
      </c>
      <c r="J196" s="134">
        <f t="shared" si="32"/>
        <v>1146333.94</v>
      </c>
      <c r="K196" s="132">
        <f>SUM(G196/D196)*100</f>
        <v>39.577695417345367</v>
      </c>
      <c r="L196" s="130"/>
    </row>
    <row r="197" spans="1:12" ht="31.5" x14ac:dyDescent="0.25">
      <c r="A197" s="131" t="s">
        <v>13</v>
      </c>
      <c r="B197" s="132">
        <f t="shared" ref="B197:I197" si="33">SUM(B198:B204)</f>
        <v>909505</v>
      </c>
      <c r="C197" s="132">
        <f t="shared" si="33"/>
        <v>1110978</v>
      </c>
      <c r="D197" s="132">
        <f t="shared" si="33"/>
        <v>1110978</v>
      </c>
      <c r="E197" s="132">
        <f>SUM(E198:E204)</f>
        <v>440223</v>
      </c>
      <c r="F197" s="132">
        <f>SUM(F198:F204)</f>
        <v>670755</v>
      </c>
      <c r="G197" s="132">
        <f t="shared" si="33"/>
        <v>507130.80000000005</v>
      </c>
      <c r="H197" s="132">
        <f t="shared" si="33"/>
        <v>7284</v>
      </c>
      <c r="I197" s="132">
        <f t="shared" si="33"/>
        <v>0</v>
      </c>
      <c r="J197" s="132">
        <f>SUM(J198:J204)</f>
        <v>156340.19999999998</v>
      </c>
      <c r="K197" s="132">
        <f>SUM(G197/D197)*100</f>
        <v>45.647240539416629</v>
      </c>
      <c r="L197" s="131"/>
    </row>
    <row r="198" spans="1:12" ht="98.25" customHeight="1" x14ac:dyDescent="0.25">
      <c r="A198" s="131" t="s">
        <v>14</v>
      </c>
      <c r="B198" s="135">
        <v>300000</v>
      </c>
      <c r="C198" s="136">
        <v>383557</v>
      </c>
      <c r="D198" s="137">
        <v>383557</v>
      </c>
      <c r="E198" s="137">
        <v>195348</v>
      </c>
      <c r="F198" s="137">
        <f>SUM(D198-E198)</f>
        <v>188209</v>
      </c>
      <c r="G198" s="136">
        <v>60796.959999999999</v>
      </c>
      <c r="H198" s="136">
        <v>6800</v>
      </c>
      <c r="I198" s="136"/>
      <c r="J198" s="132">
        <f>SUM(F198-G198-H198)</f>
        <v>120612.04000000001</v>
      </c>
      <c r="K198" s="137"/>
      <c r="L198" s="138" t="s">
        <v>70</v>
      </c>
    </row>
    <row r="199" spans="1:12" ht="188.25" customHeight="1" x14ac:dyDescent="0.25">
      <c r="A199" s="131" t="s">
        <v>16</v>
      </c>
      <c r="B199" s="135">
        <v>228255</v>
      </c>
      <c r="C199" s="136">
        <v>567533</v>
      </c>
      <c r="D199" s="137">
        <v>567533</v>
      </c>
      <c r="E199" s="137">
        <v>85651</v>
      </c>
      <c r="F199" s="137">
        <f t="shared" ref="F199:F214" si="34">SUM(D199-E199)</f>
        <v>481882</v>
      </c>
      <c r="G199" s="136">
        <v>445680.84</v>
      </c>
      <c r="H199" s="136">
        <v>481</v>
      </c>
      <c r="I199" s="136"/>
      <c r="J199" s="132">
        <f t="shared" ref="J199:J222" si="35">SUM(F199-G199-H199)</f>
        <v>35720.159999999974</v>
      </c>
      <c r="K199" s="137"/>
      <c r="L199" s="138" t="s">
        <v>71</v>
      </c>
    </row>
    <row r="200" spans="1:12" ht="47.25" x14ac:dyDescent="0.25">
      <c r="A200" s="131" t="s">
        <v>17</v>
      </c>
      <c r="B200" s="135">
        <v>50000</v>
      </c>
      <c r="C200" s="136">
        <v>0</v>
      </c>
      <c r="D200" s="137">
        <v>0</v>
      </c>
      <c r="E200" s="137"/>
      <c r="F200" s="137">
        <f t="shared" si="34"/>
        <v>0</v>
      </c>
      <c r="G200" s="136"/>
      <c r="H200" s="136"/>
      <c r="I200" s="136"/>
      <c r="J200" s="132">
        <f t="shared" si="35"/>
        <v>0</v>
      </c>
      <c r="K200" s="137"/>
      <c r="L200" s="131" t="s">
        <v>15</v>
      </c>
    </row>
    <row r="201" spans="1:12" ht="63" x14ac:dyDescent="0.25">
      <c r="A201" s="131" t="s">
        <v>18</v>
      </c>
      <c r="B201" s="135">
        <v>50000</v>
      </c>
      <c r="C201" s="136">
        <v>50000</v>
      </c>
      <c r="D201" s="137">
        <v>50000</v>
      </c>
      <c r="E201" s="137">
        <v>50000</v>
      </c>
      <c r="F201" s="137">
        <f t="shared" si="34"/>
        <v>0</v>
      </c>
      <c r="G201" s="136"/>
      <c r="H201" s="136"/>
      <c r="I201" s="136"/>
      <c r="J201" s="132">
        <f t="shared" si="35"/>
        <v>0</v>
      </c>
      <c r="K201" s="137"/>
      <c r="L201" s="131" t="s">
        <v>15</v>
      </c>
    </row>
    <row r="202" spans="1:12" ht="47.25" x14ac:dyDescent="0.25">
      <c r="A202" s="131" t="s">
        <v>19</v>
      </c>
      <c r="B202" s="135">
        <v>21250</v>
      </c>
      <c r="C202" s="136">
        <v>10625</v>
      </c>
      <c r="D202" s="137">
        <v>10625</v>
      </c>
      <c r="E202" s="137">
        <v>10625</v>
      </c>
      <c r="F202" s="137">
        <f t="shared" si="34"/>
        <v>0</v>
      </c>
      <c r="G202" s="136"/>
      <c r="H202" s="136"/>
      <c r="I202" s="136"/>
      <c r="J202" s="132">
        <f t="shared" si="35"/>
        <v>0</v>
      </c>
      <c r="K202" s="137"/>
      <c r="L202" s="131" t="s">
        <v>15</v>
      </c>
    </row>
    <row r="203" spans="1:12" ht="31.5" x14ac:dyDescent="0.25">
      <c r="A203" s="131" t="s">
        <v>20</v>
      </c>
      <c r="B203" s="135">
        <v>160000</v>
      </c>
      <c r="C203" s="136">
        <v>82863</v>
      </c>
      <c r="D203" s="137">
        <v>82863</v>
      </c>
      <c r="E203" s="137">
        <v>82199</v>
      </c>
      <c r="F203" s="137">
        <f t="shared" si="34"/>
        <v>664</v>
      </c>
      <c r="G203" s="136">
        <v>653</v>
      </c>
      <c r="H203" s="136">
        <v>3</v>
      </c>
      <c r="I203" s="136"/>
      <c r="J203" s="132">
        <f t="shared" si="35"/>
        <v>8</v>
      </c>
      <c r="K203" s="137"/>
      <c r="L203" s="131" t="s">
        <v>15</v>
      </c>
    </row>
    <row r="204" spans="1:12" ht="47.25" x14ac:dyDescent="0.25">
      <c r="A204" s="131" t="s">
        <v>21</v>
      </c>
      <c r="B204" s="135">
        <v>100000</v>
      </c>
      <c r="C204" s="136">
        <v>16400</v>
      </c>
      <c r="D204" s="137">
        <v>16400</v>
      </c>
      <c r="E204" s="137">
        <v>16400</v>
      </c>
      <c r="F204" s="137">
        <f t="shared" si="34"/>
        <v>0</v>
      </c>
      <c r="G204" s="136"/>
      <c r="H204" s="136"/>
      <c r="I204" s="136"/>
      <c r="J204" s="132">
        <f t="shared" si="35"/>
        <v>0</v>
      </c>
      <c r="K204" s="137"/>
      <c r="L204" s="131" t="s">
        <v>15</v>
      </c>
    </row>
    <row r="205" spans="1:12" ht="31.5" x14ac:dyDescent="0.25">
      <c r="A205" s="131" t="s">
        <v>22</v>
      </c>
      <c r="B205" s="136">
        <f>SUM(B206:B210)</f>
        <v>680000</v>
      </c>
      <c r="C205" s="136">
        <f t="shared" ref="C205:I205" si="36">SUM(C206:C210)</f>
        <v>1108305</v>
      </c>
      <c r="D205" s="136">
        <f t="shared" si="36"/>
        <v>1108305</v>
      </c>
      <c r="E205" s="136">
        <f>SUM(E206:E210)</f>
        <v>515690</v>
      </c>
      <c r="F205" s="136">
        <f>SUM(F206:F210)</f>
        <v>592615</v>
      </c>
      <c r="G205" s="136">
        <f t="shared" si="36"/>
        <v>425330</v>
      </c>
      <c r="H205" s="136">
        <f t="shared" si="36"/>
        <v>0</v>
      </c>
      <c r="I205" s="136">
        <f t="shared" si="36"/>
        <v>0</v>
      </c>
      <c r="J205" s="134">
        <f>SUM(J206:K210)</f>
        <v>167285</v>
      </c>
      <c r="K205" s="136">
        <f>SUM(K209:K209)</f>
        <v>0</v>
      </c>
      <c r="L205" s="131"/>
    </row>
    <row r="206" spans="1:12" ht="47.25" x14ac:dyDescent="0.25">
      <c r="A206" s="131" t="s">
        <v>23</v>
      </c>
      <c r="B206" s="135">
        <v>265000</v>
      </c>
      <c r="C206" s="136">
        <v>265000</v>
      </c>
      <c r="D206" s="137">
        <v>265000</v>
      </c>
      <c r="E206" s="137">
        <v>100690</v>
      </c>
      <c r="F206" s="137">
        <f t="shared" si="34"/>
        <v>164310</v>
      </c>
      <c r="G206" s="136">
        <v>111810</v>
      </c>
      <c r="H206" s="136"/>
      <c r="I206" s="136"/>
      <c r="J206" s="132">
        <f t="shared" si="35"/>
        <v>52500</v>
      </c>
      <c r="K206" s="137"/>
      <c r="L206" s="139" t="s">
        <v>48</v>
      </c>
    </row>
    <row r="207" spans="1:12" ht="47.25" x14ac:dyDescent="0.25">
      <c r="A207" s="131" t="s">
        <v>64</v>
      </c>
      <c r="B207" s="135"/>
      <c r="C207" s="136">
        <v>33600</v>
      </c>
      <c r="D207" s="137">
        <v>33600</v>
      </c>
      <c r="E207" s="137"/>
      <c r="F207" s="137">
        <f t="shared" si="34"/>
        <v>33600</v>
      </c>
      <c r="G207" s="136">
        <v>33600</v>
      </c>
      <c r="H207" s="136"/>
      <c r="I207" s="136"/>
      <c r="J207" s="132">
        <f t="shared" si="35"/>
        <v>0</v>
      </c>
      <c r="K207" s="137"/>
      <c r="L207" s="139" t="s">
        <v>57</v>
      </c>
    </row>
    <row r="208" spans="1:12" ht="47.25" x14ac:dyDescent="0.25">
      <c r="A208" s="131" t="s">
        <v>24</v>
      </c>
      <c r="B208" s="135">
        <v>150000</v>
      </c>
      <c r="C208" s="136">
        <v>150000</v>
      </c>
      <c r="D208" s="137">
        <v>150000</v>
      </c>
      <c r="E208" s="137">
        <v>150000</v>
      </c>
      <c r="F208" s="137">
        <f t="shared" si="34"/>
        <v>0</v>
      </c>
      <c r="G208" s="136"/>
      <c r="H208" s="136"/>
      <c r="I208" s="136"/>
      <c r="J208" s="132">
        <f t="shared" si="35"/>
        <v>0</v>
      </c>
      <c r="K208" s="137"/>
      <c r="L208" s="139" t="s">
        <v>15</v>
      </c>
    </row>
    <row r="209" spans="1:12" ht="31.5" x14ac:dyDescent="0.25">
      <c r="A209" s="131" t="s">
        <v>25</v>
      </c>
      <c r="B209" s="135">
        <v>265000</v>
      </c>
      <c r="C209" s="136">
        <v>379785</v>
      </c>
      <c r="D209" s="137">
        <v>379785</v>
      </c>
      <c r="E209" s="137">
        <v>265000</v>
      </c>
      <c r="F209" s="137">
        <f t="shared" si="34"/>
        <v>114785</v>
      </c>
      <c r="G209" s="136"/>
      <c r="H209" s="136"/>
      <c r="I209" s="140"/>
      <c r="J209" s="132">
        <f t="shared" si="35"/>
        <v>114785</v>
      </c>
      <c r="K209" s="137"/>
      <c r="L209" s="139" t="s">
        <v>15</v>
      </c>
    </row>
    <row r="210" spans="1:12" ht="31.5" x14ac:dyDescent="0.25">
      <c r="A210" s="131" t="s">
        <v>65</v>
      </c>
      <c r="B210" s="135"/>
      <c r="C210" s="136">
        <v>279920</v>
      </c>
      <c r="D210" s="137">
        <v>279920</v>
      </c>
      <c r="E210" s="137"/>
      <c r="F210" s="137">
        <f t="shared" si="34"/>
        <v>279920</v>
      </c>
      <c r="G210" s="136">
        <v>279920</v>
      </c>
      <c r="H210" s="136"/>
      <c r="I210" s="140"/>
      <c r="J210" s="132">
        <f t="shared" si="35"/>
        <v>0</v>
      </c>
      <c r="K210" s="137"/>
      <c r="L210" s="138" t="s">
        <v>15</v>
      </c>
    </row>
    <row r="211" spans="1:12" ht="15.75" x14ac:dyDescent="0.25">
      <c r="A211" s="131" t="s">
        <v>26</v>
      </c>
      <c r="B211" s="136">
        <f>SUM(B212:B218)</f>
        <v>3906701</v>
      </c>
      <c r="C211" s="136">
        <f>SUM(C212:C218)</f>
        <v>3262237</v>
      </c>
      <c r="D211" s="136">
        <f t="shared" ref="D211:I211" si="37">SUM(D212:D218)</f>
        <v>3262237</v>
      </c>
      <c r="E211" s="136">
        <f>SUM(E212:E218)</f>
        <v>1193755.7200000002</v>
      </c>
      <c r="F211" s="136">
        <f>SUM(F212:F218)</f>
        <v>2034935.2799999998</v>
      </c>
      <c r="G211" s="136">
        <f t="shared" si="37"/>
        <v>1219811.8499999999</v>
      </c>
      <c r="H211" s="136">
        <f t="shared" si="37"/>
        <v>13403</v>
      </c>
      <c r="I211" s="136">
        <f t="shared" si="37"/>
        <v>0</v>
      </c>
      <c r="J211" s="134">
        <f>SUM(J212:J218)</f>
        <v>801720.42999999993</v>
      </c>
      <c r="K211" s="136">
        <f t="shared" ref="K211" si="38">SUM(K212:K216)</f>
        <v>0</v>
      </c>
      <c r="L211" s="131"/>
    </row>
    <row r="212" spans="1:12" ht="171" customHeight="1" x14ac:dyDescent="0.25">
      <c r="A212" s="131" t="s">
        <v>27</v>
      </c>
      <c r="B212" s="135">
        <v>260000</v>
      </c>
      <c r="C212" s="136">
        <v>122914</v>
      </c>
      <c r="D212" s="137">
        <v>122914</v>
      </c>
      <c r="E212" s="137">
        <v>60770.66</v>
      </c>
      <c r="F212" s="137">
        <f t="shared" si="34"/>
        <v>62143.34</v>
      </c>
      <c r="G212" s="136">
        <v>62143</v>
      </c>
      <c r="H212" s="136"/>
      <c r="I212" s="140"/>
      <c r="J212" s="132">
        <f t="shared" si="35"/>
        <v>0.33999999999650754</v>
      </c>
      <c r="K212" s="137"/>
      <c r="L212" s="138" t="s">
        <v>72</v>
      </c>
    </row>
    <row r="213" spans="1:12" ht="252" x14ac:dyDescent="0.25">
      <c r="A213" s="131" t="s">
        <v>28</v>
      </c>
      <c r="B213" s="135">
        <v>40500</v>
      </c>
      <c r="C213" s="136">
        <v>40500</v>
      </c>
      <c r="D213" s="137">
        <v>40500</v>
      </c>
      <c r="E213" s="137">
        <v>4987</v>
      </c>
      <c r="F213" s="137">
        <f t="shared" si="34"/>
        <v>35513</v>
      </c>
      <c r="G213" s="136">
        <v>29806.39</v>
      </c>
      <c r="H213" s="136"/>
      <c r="I213" s="140"/>
      <c r="J213" s="132">
        <f t="shared" si="35"/>
        <v>5706.6100000000006</v>
      </c>
      <c r="K213" s="137"/>
      <c r="L213" s="138" t="s">
        <v>73</v>
      </c>
    </row>
    <row r="214" spans="1:12" ht="409.5" x14ac:dyDescent="0.25">
      <c r="A214" s="131" t="s">
        <v>29</v>
      </c>
      <c r="B214" s="135">
        <v>1924000</v>
      </c>
      <c r="C214" s="136">
        <v>1481960</v>
      </c>
      <c r="D214" s="137">
        <v>1481960</v>
      </c>
      <c r="E214" s="137">
        <v>598230.9</v>
      </c>
      <c r="F214" s="137">
        <f t="shared" si="34"/>
        <v>883729.1</v>
      </c>
      <c r="G214" s="136">
        <v>681500.45</v>
      </c>
      <c r="H214" s="136">
        <v>13403</v>
      </c>
      <c r="I214" s="140"/>
      <c r="J214" s="132">
        <f t="shared" si="35"/>
        <v>188825.65000000002</v>
      </c>
      <c r="K214" s="137"/>
      <c r="L214" s="131" t="s">
        <v>74</v>
      </c>
    </row>
    <row r="215" spans="1:12" ht="37.5" customHeight="1" x14ac:dyDescent="0.25">
      <c r="A215" s="131" t="s">
        <v>30</v>
      </c>
      <c r="B215" s="135">
        <v>150000</v>
      </c>
      <c r="C215" s="136">
        <v>148863</v>
      </c>
      <c r="D215" s="137">
        <v>148863</v>
      </c>
      <c r="E215" s="137">
        <v>115317</v>
      </c>
      <c r="F215" s="137"/>
      <c r="G215" s="136"/>
      <c r="H215" s="136"/>
      <c r="I215" s="140"/>
      <c r="J215" s="132">
        <f t="shared" si="35"/>
        <v>0</v>
      </c>
      <c r="K215" s="137"/>
      <c r="L215" s="131" t="s">
        <v>15</v>
      </c>
    </row>
    <row r="216" spans="1:12" ht="87.75" customHeight="1" x14ac:dyDescent="0.25">
      <c r="A216" s="131" t="s">
        <v>31</v>
      </c>
      <c r="B216" s="135">
        <v>560601</v>
      </c>
      <c r="C216" s="136">
        <v>496400</v>
      </c>
      <c r="D216" s="137">
        <v>496400</v>
      </c>
      <c r="E216" s="137">
        <v>119488.53</v>
      </c>
      <c r="F216" s="137">
        <f t="shared" ref="F216:F222" si="39">SUM(D216-E216)</f>
        <v>376911.47</v>
      </c>
      <c r="G216" s="136">
        <v>328960</v>
      </c>
      <c r="H216" s="136"/>
      <c r="I216" s="140"/>
      <c r="J216" s="132">
        <f t="shared" si="35"/>
        <v>47951.469999999972</v>
      </c>
      <c r="K216" s="137"/>
      <c r="L216" s="131" t="s">
        <v>75</v>
      </c>
    </row>
    <row r="217" spans="1:12" ht="58.5" customHeight="1" x14ac:dyDescent="0.25">
      <c r="A217" s="131" t="s">
        <v>41</v>
      </c>
      <c r="B217" s="135">
        <v>400000</v>
      </c>
      <c r="C217" s="136">
        <v>400000</v>
      </c>
      <c r="D217" s="137">
        <v>400000</v>
      </c>
      <c r="E217" s="137">
        <v>294961.63</v>
      </c>
      <c r="F217" s="137">
        <f t="shared" si="39"/>
        <v>105038.37</v>
      </c>
      <c r="G217" s="136">
        <v>105038.37</v>
      </c>
      <c r="H217" s="136"/>
      <c r="I217" s="140"/>
      <c r="J217" s="132">
        <f t="shared" si="35"/>
        <v>0</v>
      </c>
      <c r="K217" s="137">
        <v>1935</v>
      </c>
      <c r="L217" s="131" t="s">
        <v>76</v>
      </c>
    </row>
    <row r="218" spans="1:12" ht="93.75" customHeight="1" x14ac:dyDescent="0.25">
      <c r="A218" s="131" t="s">
        <v>42</v>
      </c>
      <c r="B218" s="135">
        <v>571600</v>
      </c>
      <c r="C218" s="136">
        <v>571600</v>
      </c>
      <c r="D218" s="137">
        <v>571600</v>
      </c>
      <c r="E218" s="137"/>
      <c r="F218" s="137">
        <f t="shared" si="39"/>
        <v>571600</v>
      </c>
      <c r="G218" s="136">
        <v>12363.64</v>
      </c>
      <c r="H218" s="136"/>
      <c r="I218" s="140"/>
      <c r="J218" s="132">
        <f t="shared" si="35"/>
        <v>559236.36</v>
      </c>
      <c r="K218" s="137"/>
      <c r="L218" s="131" t="s">
        <v>62</v>
      </c>
    </row>
    <row r="219" spans="1:12" ht="31.5" x14ac:dyDescent="0.25">
      <c r="A219" s="131" t="s">
        <v>34</v>
      </c>
      <c r="B219" s="136">
        <f t="shared" ref="B219:K219" si="40">SUM(B220:B222)</f>
        <v>266000</v>
      </c>
      <c r="C219" s="136">
        <f t="shared" si="40"/>
        <v>280686</v>
      </c>
      <c r="D219" s="137">
        <f t="shared" si="40"/>
        <v>280686</v>
      </c>
      <c r="E219" s="137">
        <f>SUM(E220:E222)</f>
        <v>127972</v>
      </c>
      <c r="F219" s="137">
        <f>SUM(F220:F222)</f>
        <v>152714</v>
      </c>
      <c r="G219" s="136">
        <f t="shared" si="40"/>
        <v>128275.69</v>
      </c>
      <c r="H219" s="136">
        <f t="shared" si="40"/>
        <v>3450</v>
      </c>
      <c r="I219" s="136">
        <f t="shared" si="40"/>
        <v>0</v>
      </c>
      <c r="J219" s="134">
        <f t="shared" si="40"/>
        <v>20988.31</v>
      </c>
      <c r="K219" s="136">
        <f t="shared" si="40"/>
        <v>0</v>
      </c>
      <c r="L219" s="131" t="s">
        <v>35</v>
      </c>
    </row>
    <row r="220" spans="1:12" ht="116.25" customHeight="1" x14ac:dyDescent="0.25">
      <c r="A220" s="131" t="s">
        <v>36</v>
      </c>
      <c r="B220" s="135">
        <v>56000</v>
      </c>
      <c r="C220" s="141">
        <v>157000</v>
      </c>
      <c r="D220" s="142">
        <v>157000</v>
      </c>
      <c r="E220" s="142">
        <v>49250</v>
      </c>
      <c r="F220" s="137">
        <f t="shared" si="39"/>
        <v>107750</v>
      </c>
      <c r="G220" s="136">
        <v>107750</v>
      </c>
      <c r="H220" s="136"/>
      <c r="I220" s="141"/>
      <c r="J220" s="132">
        <f t="shared" si="35"/>
        <v>0</v>
      </c>
      <c r="K220" s="142"/>
      <c r="L220" s="138" t="s">
        <v>77</v>
      </c>
    </row>
    <row r="221" spans="1:12" ht="62.25" customHeight="1" x14ac:dyDescent="0.25">
      <c r="A221" s="131" t="s">
        <v>37</v>
      </c>
      <c r="B221" s="135">
        <v>150000</v>
      </c>
      <c r="C221" s="141">
        <v>106936</v>
      </c>
      <c r="D221" s="142">
        <v>106936</v>
      </c>
      <c r="E221" s="142">
        <v>61972</v>
      </c>
      <c r="F221" s="137">
        <f>SUM(D221-E221)</f>
        <v>44964</v>
      </c>
      <c r="G221" s="136">
        <v>20525.689999999999</v>
      </c>
      <c r="H221" s="136">
        <v>3450</v>
      </c>
      <c r="I221" s="136"/>
      <c r="J221" s="132">
        <f>SUM(F221-G221-H221)</f>
        <v>20988.31</v>
      </c>
      <c r="K221" s="137"/>
      <c r="L221" s="143" t="s">
        <v>63</v>
      </c>
    </row>
    <row r="222" spans="1:12" ht="31.5" x14ac:dyDescent="0.25">
      <c r="A222" s="129" t="s">
        <v>38</v>
      </c>
      <c r="B222" s="129">
        <v>60000</v>
      </c>
      <c r="C222" s="141">
        <v>16750</v>
      </c>
      <c r="D222" s="142">
        <v>16750</v>
      </c>
      <c r="E222" s="142">
        <v>16750</v>
      </c>
      <c r="F222" s="137">
        <f t="shared" si="39"/>
        <v>0</v>
      </c>
      <c r="G222" s="136"/>
      <c r="H222" s="136"/>
      <c r="I222" s="141"/>
      <c r="J222" s="132">
        <f t="shared" si="35"/>
        <v>0</v>
      </c>
      <c r="K222" s="142"/>
      <c r="L222" s="139" t="s">
        <v>15</v>
      </c>
    </row>
    <row r="226" spans="1:12" ht="15.75" x14ac:dyDescent="0.25">
      <c r="A226" s="144" t="s">
        <v>0</v>
      </c>
      <c r="B226" s="144"/>
      <c r="C226" s="144"/>
      <c r="D226" s="144"/>
      <c r="E226" s="144"/>
      <c r="F226" s="144"/>
      <c r="G226" s="144"/>
      <c r="H226" s="144"/>
      <c r="I226" s="144"/>
      <c r="J226" s="144"/>
      <c r="K226" s="144"/>
      <c r="L226" s="144"/>
    </row>
    <row r="227" spans="1:12" ht="15.75" x14ac:dyDescent="0.25">
      <c r="A227" s="144" t="s">
        <v>78</v>
      </c>
      <c r="B227" s="144"/>
      <c r="C227" s="144"/>
      <c r="D227" s="144"/>
      <c r="E227" s="144"/>
      <c r="F227" s="144"/>
      <c r="G227" s="144"/>
      <c r="H227" s="144"/>
      <c r="I227" s="144"/>
      <c r="J227" s="144"/>
      <c r="K227" s="144"/>
      <c r="L227" s="144"/>
    </row>
    <row r="228" spans="1:12" ht="15.75" x14ac:dyDescent="0.25">
      <c r="A228" s="1"/>
      <c r="B228" s="1"/>
      <c r="C228" s="1"/>
      <c r="D228" s="1"/>
      <c r="E228" s="1"/>
      <c r="F228" s="1"/>
      <c r="G228" s="2"/>
      <c r="H228" s="2"/>
      <c r="I228" s="2"/>
      <c r="J228" s="2"/>
      <c r="K228" s="2"/>
      <c r="L228" s="126"/>
    </row>
    <row r="229" spans="1:12" ht="47.25" x14ac:dyDescent="0.25">
      <c r="A229" s="127" t="s">
        <v>2</v>
      </c>
      <c r="B229" s="127" t="s">
        <v>3</v>
      </c>
      <c r="C229" s="128" t="s">
        <v>4</v>
      </c>
      <c r="D229" s="128" t="s">
        <v>5</v>
      </c>
      <c r="E229" s="128" t="s">
        <v>68</v>
      </c>
      <c r="F229" s="128" t="s">
        <v>69</v>
      </c>
      <c r="G229" s="129" t="s">
        <v>6</v>
      </c>
      <c r="H229" s="129" t="s">
        <v>7</v>
      </c>
      <c r="I229" s="129" t="s">
        <v>9</v>
      </c>
      <c r="J229" s="129" t="s">
        <v>10</v>
      </c>
      <c r="K229" s="129" t="s">
        <v>11</v>
      </c>
      <c r="L229" s="130" t="s">
        <v>12</v>
      </c>
    </row>
    <row r="230" spans="1:12" ht="15.75" x14ac:dyDescent="0.25">
      <c r="A230" s="133"/>
      <c r="B230" s="116">
        <f t="shared" ref="B230:J230" si="41">+B239+B231+B245+B253</f>
        <v>5762206</v>
      </c>
      <c r="C230" s="116">
        <f t="shared" si="41"/>
        <v>5762206</v>
      </c>
      <c r="D230" s="116">
        <f t="shared" si="41"/>
        <v>5762206</v>
      </c>
      <c r="E230" s="116">
        <f>SUM(E231+E239+E245+E253)</f>
        <v>2277640.7200000002</v>
      </c>
      <c r="F230" s="116">
        <f>SUM(F231+F239+F245+F253)</f>
        <v>3484565.28</v>
      </c>
      <c r="G230" s="116">
        <f t="shared" si="41"/>
        <v>2463267.6399999997</v>
      </c>
      <c r="H230" s="116">
        <f t="shared" si="41"/>
        <v>128338</v>
      </c>
      <c r="I230" s="116">
        <f t="shared" si="41"/>
        <v>0</v>
      </c>
      <c r="J230" s="116">
        <f t="shared" si="41"/>
        <v>892959.6399999999</v>
      </c>
      <c r="K230" s="62">
        <f>SUM(G230/D230)*100</f>
        <v>42.748691039508124</v>
      </c>
      <c r="L230" s="56"/>
    </row>
    <row r="231" spans="1:12" ht="31.5" x14ac:dyDescent="0.25">
      <c r="A231" s="131" t="s">
        <v>13</v>
      </c>
      <c r="B231" s="62">
        <f t="shared" ref="B231:I231" si="42">SUM(B232:B238)</f>
        <v>909505</v>
      </c>
      <c r="C231" s="62">
        <f t="shared" si="42"/>
        <v>1133176</v>
      </c>
      <c r="D231" s="62">
        <f t="shared" si="42"/>
        <v>1133176</v>
      </c>
      <c r="E231" s="62">
        <f>SUM(E232:E238)</f>
        <v>440223</v>
      </c>
      <c r="F231" s="62">
        <f>SUM(F232:F238)</f>
        <v>692953</v>
      </c>
      <c r="G231" s="62">
        <f t="shared" si="42"/>
        <v>559590</v>
      </c>
      <c r="H231" s="62">
        <f t="shared" si="42"/>
        <v>10259</v>
      </c>
      <c r="I231" s="62">
        <f t="shared" si="42"/>
        <v>0</v>
      </c>
      <c r="J231" s="62">
        <f>SUM(J232:J238)</f>
        <v>123104</v>
      </c>
      <c r="K231" s="62">
        <f>SUM(G231/D231)*100</f>
        <v>49.382443680416813</v>
      </c>
      <c r="L231" s="61"/>
    </row>
    <row r="232" spans="1:12" ht="105" x14ac:dyDescent="0.25">
      <c r="A232" s="131" t="s">
        <v>14</v>
      </c>
      <c r="B232" s="117">
        <v>300000</v>
      </c>
      <c r="C232" s="69">
        <v>397755</v>
      </c>
      <c r="D232" s="70">
        <v>397755</v>
      </c>
      <c r="E232" s="70">
        <v>195348</v>
      </c>
      <c r="F232" s="70">
        <f>SUM(D232-E232)</f>
        <v>202407</v>
      </c>
      <c r="G232" s="69">
        <v>95448</v>
      </c>
      <c r="H232" s="69">
        <v>3858</v>
      </c>
      <c r="I232" s="69"/>
      <c r="J232" s="62">
        <f>SUM(F232-G232-H232)</f>
        <v>103101</v>
      </c>
      <c r="K232" s="70"/>
      <c r="L232" s="61" t="s">
        <v>79</v>
      </c>
    </row>
    <row r="233" spans="1:12" ht="150" x14ac:dyDescent="0.25">
      <c r="A233" s="131" t="s">
        <v>16</v>
      </c>
      <c r="B233" s="117">
        <v>228255</v>
      </c>
      <c r="C233" s="69">
        <v>567533</v>
      </c>
      <c r="D233" s="70">
        <v>567533</v>
      </c>
      <c r="E233" s="70">
        <v>85651</v>
      </c>
      <c r="F233" s="70">
        <f>SUM(D233-E233)</f>
        <v>481882</v>
      </c>
      <c r="G233" s="69">
        <v>460323</v>
      </c>
      <c r="H233" s="69">
        <v>6398</v>
      </c>
      <c r="I233" s="69"/>
      <c r="J233" s="62">
        <f t="shared" ref="J233:J256" si="43">SUM(F233-G233-H233)</f>
        <v>15161</v>
      </c>
      <c r="K233" s="70"/>
      <c r="L233" s="61" t="s">
        <v>80</v>
      </c>
    </row>
    <row r="234" spans="1:12" ht="47.25" x14ac:dyDescent="0.25">
      <c r="A234" s="131" t="s">
        <v>17</v>
      </c>
      <c r="B234" s="117">
        <v>50000</v>
      </c>
      <c r="C234" s="69">
        <v>0</v>
      </c>
      <c r="D234" s="70">
        <v>0</v>
      </c>
      <c r="E234" s="70"/>
      <c r="F234" s="70">
        <f t="shared" ref="F234:F256" si="44">SUM(D234-E234)</f>
        <v>0</v>
      </c>
      <c r="G234" s="69"/>
      <c r="H234" s="69"/>
      <c r="I234" s="69"/>
      <c r="J234" s="62">
        <f t="shared" si="43"/>
        <v>0</v>
      </c>
      <c r="K234" s="70"/>
      <c r="L234" s="61" t="s">
        <v>15</v>
      </c>
    </row>
    <row r="235" spans="1:12" ht="63" x14ac:dyDescent="0.25">
      <c r="A235" s="131" t="s">
        <v>18</v>
      </c>
      <c r="B235" s="117">
        <v>50000</v>
      </c>
      <c r="C235" s="69">
        <v>50000</v>
      </c>
      <c r="D235" s="70">
        <v>50000</v>
      </c>
      <c r="E235" s="70">
        <v>50000</v>
      </c>
      <c r="F235" s="70">
        <f t="shared" si="44"/>
        <v>0</v>
      </c>
      <c r="G235" s="69"/>
      <c r="H235" s="69"/>
      <c r="I235" s="69"/>
      <c r="J235" s="62">
        <f t="shared" si="43"/>
        <v>0</v>
      </c>
      <c r="K235" s="70"/>
      <c r="L235" s="61" t="s">
        <v>15</v>
      </c>
    </row>
    <row r="236" spans="1:12" ht="47.25" x14ac:dyDescent="0.25">
      <c r="A236" s="131" t="s">
        <v>19</v>
      </c>
      <c r="B236" s="117">
        <v>21250</v>
      </c>
      <c r="C236" s="69">
        <v>10625</v>
      </c>
      <c r="D236" s="70">
        <v>10625</v>
      </c>
      <c r="E236" s="70">
        <v>10625</v>
      </c>
      <c r="F236" s="70">
        <f t="shared" si="44"/>
        <v>0</v>
      </c>
      <c r="G236" s="69"/>
      <c r="H236" s="69"/>
      <c r="I236" s="69"/>
      <c r="J236" s="62">
        <f t="shared" si="43"/>
        <v>0</v>
      </c>
      <c r="K236" s="70"/>
      <c r="L236" s="61" t="s">
        <v>15</v>
      </c>
    </row>
    <row r="237" spans="1:12" ht="31.5" x14ac:dyDescent="0.25">
      <c r="A237" s="131" t="s">
        <v>20</v>
      </c>
      <c r="B237" s="117">
        <v>160000</v>
      </c>
      <c r="C237" s="69">
        <v>90863</v>
      </c>
      <c r="D237" s="70">
        <v>90863</v>
      </c>
      <c r="E237" s="70">
        <v>82199</v>
      </c>
      <c r="F237" s="70">
        <f t="shared" si="44"/>
        <v>8664</v>
      </c>
      <c r="G237" s="69">
        <v>3819</v>
      </c>
      <c r="H237" s="69">
        <v>3</v>
      </c>
      <c r="I237" s="69"/>
      <c r="J237" s="62">
        <f t="shared" si="43"/>
        <v>4842</v>
      </c>
      <c r="K237" s="70"/>
      <c r="L237" s="61" t="s">
        <v>81</v>
      </c>
    </row>
    <row r="238" spans="1:12" ht="47.25" x14ac:dyDescent="0.25">
      <c r="A238" s="131" t="s">
        <v>21</v>
      </c>
      <c r="B238" s="117">
        <v>100000</v>
      </c>
      <c r="C238" s="69">
        <v>16400</v>
      </c>
      <c r="D238" s="70">
        <v>16400</v>
      </c>
      <c r="E238" s="70">
        <v>16400</v>
      </c>
      <c r="F238" s="70">
        <f t="shared" si="44"/>
        <v>0</v>
      </c>
      <c r="G238" s="69"/>
      <c r="H238" s="69"/>
      <c r="I238" s="69"/>
      <c r="J238" s="62">
        <f t="shared" si="43"/>
        <v>0</v>
      </c>
      <c r="K238" s="70"/>
      <c r="L238" s="61" t="s">
        <v>15</v>
      </c>
    </row>
    <row r="239" spans="1:12" ht="31.5" x14ac:dyDescent="0.25">
      <c r="A239" s="131" t="s">
        <v>22</v>
      </c>
      <c r="B239" s="69">
        <f>SUM(B240:B244)</f>
        <v>680000</v>
      </c>
      <c r="C239" s="69">
        <f t="shared" ref="C239:I239" si="45">SUM(C240:C244)</f>
        <v>1108305</v>
      </c>
      <c r="D239" s="69">
        <f t="shared" si="45"/>
        <v>1108305</v>
      </c>
      <c r="E239" s="69">
        <f>SUM(E240:E244)</f>
        <v>515690</v>
      </c>
      <c r="F239" s="69">
        <f>SUM(F240:F244)</f>
        <v>592615</v>
      </c>
      <c r="G239" s="69">
        <f t="shared" si="45"/>
        <v>540115</v>
      </c>
      <c r="H239" s="69">
        <f t="shared" si="45"/>
        <v>0</v>
      </c>
      <c r="I239" s="69">
        <f t="shared" si="45"/>
        <v>0</v>
      </c>
      <c r="J239" s="116">
        <f>SUM(J240:K244)</f>
        <v>52500</v>
      </c>
      <c r="K239" s="69">
        <f>SUM(K243:K243)</f>
        <v>0</v>
      </c>
      <c r="L239" s="61"/>
    </row>
    <row r="240" spans="1:12" ht="47.25" x14ac:dyDescent="0.25">
      <c r="A240" s="131" t="s">
        <v>23</v>
      </c>
      <c r="B240" s="117">
        <v>265000</v>
      </c>
      <c r="C240" s="69">
        <v>265000</v>
      </c>
      <c r="D240" s="70">
        <v>265000</v>
      </c>
      <c r="E240" s="70">
        <v>100690</v>
      </c>
      <c r="F240" s="70">
        <f t="shared" si="44"/>
        <v>164310</v>
      </c>
      <c r="G240" s="69">
        <v>111810</v>
      </c>
      <c r="H240" s="69"/>
      <c r="I240" s="69"/>
      <c r="J240" s="62">
        <f t="shared" si="43"/>
        <v>52500</v>
      </c>
      <c r="K240" s="70"/>
      <c r="L240" s="121" t="s">
        <v>48</v>
      </c>
    </row>
    <row r="241" spans="1:12" ht="47.25" x14ac:dyDescent="0.25">
      <c r="A241" s="131" t="s">
        <v>64</v>
      </c>
      <c r="B241" s="117"/>
      <c r="C241" s="69">
        <v>33600</v>
      </c>
      <c r="D241" s="70">
        <v>33600</v>
      </c>
      <c r="E241" s="70"/>
      <c r="F241" s="70">
        <f t="shared" si="44"/>
        <v>33600</v>
      </c>
      <c r="G241" s="69">
        <v>33600</v>
      </c>
      <c r="H241" s="69"/>
      <c r="I241" s="69"/>
      <c r="J241" s="62">
        <f t="shared" si="43"/>
        <v>0</v>
      </c>
      <c r="K241" s="70"/>
      <c r="L241" s="121" t="s">
        <v>57</v>
      </c>
    </row>
    <row r="242" spans="1:12" ht="47.25" x14ac:dyDescent="0.25">
      <c r="A242" s="131" t="s">
        <v>24</v>
      </c>
      <c r="B242" s="117">
        <v>150000</v>
      </c>
      <c r="C242" s="69">
        <v>150000</v>
      </c>
      <c r="D242" s="70">
        <v>150000</v>
      </c>
      <c r="E242" s="70">
        <v>150000</v>
      </c>
      <c r="F242" s="70">
        <f t="shared" si="44"/>
        <v>0</v>
      </c>
      <c r="G242" s="69"/>
      <c r="H242" s="69"/>
      <c r="I242" s="69"/>
      <c r="J242" s="62">
        <f t="shared" si="43"/>
        <v>0</v>
      </c>
      <c r="K242" s="70"/>
      <c r="L242" s="121" t="s">
        <v>15</v>
      </c>
    </row>
    <row r="243" spans="1:12" ht="31.5" x14ac:dyDescent="0.25">
      <c r="A243" s="131" t="s">
        <v>25</v>
      </c>
      <c r="B243" s="117">
        <v>265000</v>
      </c>
      <c r="C243" s="69">
        <v>379785</v>
      </c>
      <c r="D243" s="70">
        <v>379785</v>
      </c>
      <c r="E243" s="70">
        <v>265000</v>
      </c>
      <c r="F243" s="70">
        <f t="shared" si="44"/>
        <v>114785</v>
      </c>
      <c r="G243" s="69">
        <v>114785</v>
      </c>
      <c r="H243" s="69"/>
      <c r="I243" s="118"/>
      <c r="J243" s="62">
        <f t="shared" si="43"/>
        <v>0</v>
      </c>
      <c r="K243" s="70"/>
      <c r="L243" s="121" t="s">
        <v>15</v>
      </c>
    </row>
    <row r="244" spans="1:12" ht="31.5" x14ac:dyDescent="0.25">
      <c r="A244" s="131" t="s">
        <v>65</v>
      </c>
      <c r="B244" s="117"/>
      <c r="C244" s="69">
        <v>279920</v>
      </c>
      <c r="D244" s="70">
        <v>279920</v>
      </c>
      <c r="E244" s="70"/>
      <c r="F244" s="70">
        <f t="shared" si="44"/>
        <v>279920</v>
      </c>
      <c r="G244" s="69">
        <v>279920</v>
      </c>
      <c r="H244" s="69"/>
      <c r="I244" s="118"/>
      <c r="J244" s="62">
        <f t="shared" si="43"/>
        <v>0</v>
      </c>
      <c r="K244" s="70"/>
      <c r="L244" s="121" t="s">
        <v>15</v>
      </c>
    </row>
    <row r="245" spans="1:12" ht="15.75" x14ac:dyDescent="0.25">
      <c r="A245" s="131" t="s">
        <v>26</v>
      </c>
      <c r="B245" s="69">
        <f>SUM(B246:B252)</f>
        <v>3906701</v>
      </c>
      <c r="C245" s="69">
        <f>SUM(C246:C252)</f>
        <v>3238733</v>
      </c>
      <c r="D245" s="69">
        <f t="shared" ref="D245:I245" si="46">SUM(D246:D252)</f>
        <v>3238733</v>
      </c>
      <c r="E245" s="69">
        <f>SUM(E246:E252)</f>
        <v>1193755.7200000002</v>
      </c>
      <c r="F245" s="69">
        <f>SUM(F246:F252)</f>
        <v>2044977.2799999998</v>
      </c>
      <c r="G245" s="69">
        <f t="shared" si="46"/>
        <v>1228922.6399999999</v>
      </c>
      <c r="H245" s="69">
        <f t="shared" si="46"/>
        <v>116579</v>
      </c>
      <c r="I245" s="69">
        <f t="shared" si="46"/>
        <v>0</v>
      </c>
      <c r="J245" s="116">
        <f>SUM(J246:J252)</f>
        <v>699475.6399999999</v>
      </c>
      <c r="K245" s="69">
        <f t="shared" ref="K245" si="47">SUM(K246:K250)</f>
        <v>0</v>
      </c>
      <c r="L245" s="61"/>
    </row>
    <row r="246" spans="1:12" ht="120" x14ac:dyDescent="0.25">
      <c r="A246" s="131" t="s">
        <v>27</v>
      </c>
      <c r="B246" s="117">
        <v>260000</v>
      </c>
      <c r="C246" s="69">
        <v>122914</v>
      </c>
      <c r="D246" s="70">
        <v>122914</v>
      </c>
      <c r="E246" s="70">
        <v>60770.66</v>
      </c>
      <c r="F246" s="70">
        <f t="shared" si="44"/>
        <v>62143.34</v>
      </c>
      <c r="G246" s="69">
        <v>62143</v>
      </c>
      <c r="H246" s="69"/>
      <c r="I246" s="118"/>
      <c r="J246" s="62">
        <f t="shared" si="43"/>
        <v>0.33999999999650754</v>
      </c>
      <c r="K246" s="70"/>
      <c r="L246" s="61" t="s">
        <v>58</v>
      </c>
    </row>
    <row r="247" spans="1:12" ht="75" x14ac:dyDescent="0.25">
      <c r="A247" s="131" t="s">
        <v>28</v>
      </c>
      <c r="B247" s="117">
        <v>40500</v>
      </c>
      <c r="C247" s="69">
        <v>41210</v>
      </c>
      <c r="D247" s="70">
        <v>41210</v>
      </c>
      <c r="E247" s="70">
        <v>4987</v>
      </c>
      <c r="F247" s="70">
        <f t="shared" si="44"/>
        <v>36223</v>
      </c>
      <c r="G247" s="69">
        <v>30406</v>
      </c>
      <c r="H247" s="69">
        <v>5107</v>
      </c>
      <c r="I247" s="118"/>
      <c r="J247" s="62">
        <f t="shared" si="43"/>
        <v>710</v>
      </c>
      <c r="K247" s="70"/>
      <c r="L247" s="61" t="s">
        <v>50</v>
      </c>
    </row>
    <row r="248" spans="1:12" ht="409.5" x14ac:dyDescent="0.25">
      <c r="A248" s="131" t="s">
        <v>29</v>
      </c>
      <c r="B248" s="117">
        <v>1924000</v>
      </c>
      <c r="C248" s="69">
        <v>1471010</v>
      </c>
      <c r="D248" s="70">
        <v>1471010</v>
      </c>
      <c r="E248" s="70">
        <v>598230.9</v>
      </c>
      <c r="F248" s="70">
        <f t="shared" si="44"/>
        <v>872779.1</v>
      </c>
      <c r="G248" s="69">
        <v>688876</v>
      </c>
      <c r="H248" s="69">
        <v>44380</v>
      </c>
      <c r="I248" s="118"/>
      <c r="J248" s="62">
        <f t="shared" si="43"/>
        <v>139523.09999999998</v>
      </c>
      <c r="K248" s="70"/>
      <c r="L248" s="61" t="s">
        <v>59</v>
      </c>
    </row>
    <row r="249" spans="1:12" ht="47.25" x14ac:dyDescent="0.25">
      <c r="A249" s="131" t="s">
        <v>30</v>
      </c>
      <c r="B249" s="117">
        <v>150000</v>
      </c>
      <c r="C249" s="69">
        <v>182409</v>
      </c>
      <c r="D249" s="70">
        <v>182409</v>
      </c>
      <c r="E249" s="70">
        <v>115317</v>
      </c>
      <c r="F249" s="70">
        <f t="shared" si="44"/>
        <v>67092</v>
      </c>
      <c r="G249" s="69"/>
      <c r="H249" s="69">
        <v>67092</v>
      </c>
      <c r="I249" s="118"/>
      <c r="J249" s="62">
        <f t="shared" si="43"/>
        <v>0</v>
      </c>
      <c r="K249" s="70"/>
      <c r="L249" s="61" t="s">
        <v>15</v>
      </c>
    </row>
    <row r="250" spans="1:12" ht="31.5" x14ac:dyDescent="0.25">
      <c r="A250" s="131" t="s">
        <v>31</v>
      </c>
      <c r="B250" s="117">
        <v>560601</v>
      </c>
      <c r="C250" s="69">
        <v>449590</v>
      </c>
      <c r="D250" s="70">
        <v>449590</v>
      </c>
      <c r="E250" s="70">
        <v>119488.53</v>
      </c>
      <c r="F250" s="70">
        <f t="shared" si="44"/>
        <v>330101.46999999997</v>
      </c>
      <c r="G250" s="69">
        <v>330096</v>
      </c>
      <c r="H250" s="69"/>
      <c r="I250" s="118"/>
      <c r="J250" s="62">
        <f t="shared" si="43"/>
        <v>5.4699999999720603</v>
      </c>
      <c r="K250" s="70"/>
      <c r="L250" s="61" t="s">
        <v>60</v>
      </c>
    </row>
    <row r="251" spans="1:12" ht="31.5" x14ac:dyDescent="0.25">
      <c r="A251" s="131" t="s">
        <v>41</v>
      </c>
      <c r="B251" s="117">
        <v>400000</v>
      </c>
      <c r="C251" s="69">
        <v>400000</v>
      </c>
      <c r="D251" s="70">
        <v>400000</v>
      </c>
      <c r="E251" s="70">
        <v>294961.63</v>
      </c>
      <c r="F251" s="70">
        <f t="shared" si="44"/>
        <v>105038.37</v>
      </c>
      <c r="G251" s="69">
        <v>105038</v>
      </c>
      <c r="H251" s="69"/>
      <c r="I251" s="118"/>
      <c r="J251" s="62">
        <f t="shared" si="43"/>
        <v>0.36999999999534339</v>
      </c>
      <c r="K251" s="70">
        <v>1935</v>
      </c>
      <c r="L251" s="61" t="s">
        <v>61</v>
      </c>
    </row>
    <row r="252" spans="1:12" ht="75" x14ac:dyDescent="0.25">
      <c r="A252" s="131" t="s">
        <v>42</v>
      </c>
      <c r="B252" s="117">
        <v>571600</v>
      </c>
      <c r="C252" s="69">
        <v>571600</v>
      </c>
      <c r="D252" s="70">
        <v>571600</v>
      </c>
      <c r="E252" s="70"/>
      <c r="F252" s="70">
        <f t="shared" si="44"/>
        <v>571600</v>
      </c>
      <c r="G252" s="69">
        <v>12363.64</v>
      </c>
      <c r="H252" s="69"/>
      <c r="I252" s="118"/>
      <c r="J252" s="62">
        <f t="shared" si="43"/>
        <v>559236.36</v>
      </c>
      <c r="K252" s="70"/>
      <c r="L252" s="61" t="s">
        <v>62</v>
      </c>
    </row>
    <row r="253" spans="1:12" ht="31.5" x14ac:dyDescent="0.25">
      <c r="A253" s="131" t="s">
        <v>34</v>
      </c>
      <c r="B253" s="69">
        <f t="shared" ref="B253:K253" si="48">SUM(B254:B256)</f>
        <v>266000</v>
      </c>
      <c r="C253" s="69">
        <f t="shared" si="48"/>
        <v>281992</v>
      </c>
      <c r="D253" s="70">
        <f t="shared" si="48"/>
        <v>281992</v>
      </c>
      <c r="E253" s="70">
        <f>SUM(E254:E256)</f>
        <v>127972</v>
      </c>
      <c r="F253" s="70">
        <f>SUM(F254:F256)</f>
        <v>154020</v>
      </c>
      <c r="G253" s="69">
        <f t="shared" si="48"/>
        <v>134640</v>
      </c>
      <c r="H253" s="69">
        <f t="shared" si="48"/>
        <v>1500</v>
      </c>
      <c r="I253" s="69">
        <f t="shared" si="48"/>
        <v>0</v>
      </c>
      <c r="J253" s="116">
        <f t="shared" si="48"/>
        <v>17880</v>
      </c>
      <c r="K253" s="69">
        <f t="shared" si="48"/>
        <v>0</v>
      </c>
      <c r="L253" s="61" t="s">
        <v>35</v>
      </c>
    </row>
    <row r="254" spans="1:12" ht="47.25" x14ac:dyDescent="0.25">
      <c r="A254" s="131" t="s">
        <v>36</v>
      </c>
      <c r="B254" s="117">
        <v>56000</v>
      </c>
      <c r="C254" s="122">
        <v>157000</v>
      </c>
      <c r="D254" s="123">
        <v>157000</v>
      </c>
      <c r="E254" s="123">
        <v>49250</v>
      </c>
      <c r="F254" s="70">
        <f t="shared" si="44"/>
        <v>107750</v>
      </c>
      <c r="G254" s="69">
        <v>107750</v>
      </c>
      <c r="H254" s="69"/>
      <c r="I254" s="122"/>
      <c r="J254" s="62">
        <f t="shared" si="43"/>
        <v>0</v>
      </c>
      <c r="K254" s="123"/>
      <c r="L254" s="121" t="s">
        <v>15</v>
      </c>
    </row>
    <row r="255" spans="1:12" ht="75" x14ac:dyDescent="0.25">
      <c r="A255" s="131" t="s">
        <v>37</v>
      </c>
      <c r="B255" s="117">
        <v>150000</v>
      </c>
      <c r="C255" s="122">
        <v>108242</v>
      </c>
      <c r="D255" s="123">
        <v>108242</v>
      </c>
      <c r="E255" s="123">
        <v>61972</v>
      </c>
      <c r="F255" s="70">
        <f>SUM(D255-E255)</f>
        <v>46270</v>
      </c>
      <c r="G255" s="69">
        <v>26890</v>
      </c>
      <c r="H255" s="69">
        <v>1500</v>
      </c>
      <c r="I255" s="69"/>
      <c r="J255" s="62">
        <f>SUM(F255-G255-H255)</f>
        <v>17880</v>
      </c>
      <c r="K255" s="70"/>
      <c r="L255" s="115" t="s">
        <v>63</v>
      </c>
    </row>
    <row r="256" spans="1:12" ht="31.5" x14ac:dyDescent="0.25">
      <c r="A256" s="129" t="s">
        <v>38</v>
      </c>
      <c r="B256" s="55">
        <v>60000</v>
      </c>
      <c r="C256" s="122">
        <v>16750</v>
      </c>
      <c r="D256" s="123">
        <v>16750</v>
      </c>
      <c r="E256" s="123">
        <v>16750</v>
      </c>
      <c r="F256" s="70">
        <f t="shared" si="44"/>
        <v>0</v>
      </c>
      <c r="G256" s="69"/>
      <c r="H256" s="69"/>
      <c r="I256" s="122"/>
      <c r="J256" s="62">
        <f t="shared" si="43"/>
        <v>0</v>
      </c>
      <c r="K256" s="123"/>
      <c r="L256" s="121" t="s">
        <v>15</v>
      </c>
    </row>
  </sheetData>
  <mergeCells count="16">
    <mergeCell ref="A226:L226"/>
    <mergeCell ref="A227:L227"/>
    <mergeCell ref="A192:L192"/>
    <mergeCell ref="A193:L193"/>
    <mergeCell ref="A159:K159"/>
    <mergeCell ref="A160:K160"/>
    <mergeCell ref="A1:K1"/>
    <mergeCell ref="A2:K2"/>
    <mergeCell ref="A33:K33"/>
    <mergeCell ref="A34:K34"/>
    <mergeCell ref="A64:K64"/>
    <mergeCell ref="A126:K126"/>
    <mergeCell ref="A127:K127"/>
    <mergeCell ref="A95:K95"/>
    <mergeCell ref="A96:K96"/>
    <mergeCell ref="A65:K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Ejecución.</vt:lpstr>
    </vt:vector>
  </TitlesOfParts>
  <Manager/>
  <Company>Microsoft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emartinez</dc:creator>
  <cp:keywords/>
  <dc:description/>
  <cp:lastModifiedBy>Juan Arosemena</cp:lastModifiedBy>
  <cp:revision/>
  <dcterms:created xsi:type="dcterms:W3CDTF">2017-07-18T18:32:34Z</dcterms:created>
  <dcterms:modified xsi:type="dcterms:W3CDTF">2019-11-18T19:36:05Z</dcterms:modified>
  <cp:category/>
  <cp:contentStatus/>
</cp:coreProperties>
</file>