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martinez\Desktop\TELETRABAJO\"/>
    </mc:Choice>
  </mc:AlternateContent>
  <bookViews>
    <workbookView xWindow="0" yWindow="0" windowWidth="21600" windowHeight="9435"/>
  </bookViews>
  <sheets>
    <sheet name="Hoja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28" i="1" l="1"/>
  <c r="F328" i="1"/>
  <c r="E328" i="1"/>
  <c r="E320" i="1" s="1"/>
  <c r="D328" i="1"/>
  <c r="C328" i="1"/>
  <c r="B328" i="1"/>
  <c r="F341" i="1"/>
  <c r="F340" i="1"/>
  <c r="L339" i="1"/>
  <c r="K339" i="1"/>
  <c r="J339" i="1"/>
  <c r="I339" i="1"/>
  <c r="H339" i="1"/>
  <c r="G339" i="1"/>
  <c r="F339" i="1"/>
  <c r="E339" i="1"/>
  <c r="D339" i="1"/>
  <c r="C339" i="1"/>
  <c r="B339" i="1"/>
  <c r="F338" i="1"/>
  <c r="F337" i="1"/>
  <c r="F336" i="1"/>
  <c r="F335" i="1"/>
  <c r="F334" i="1"/>
  <c r="F333" i="1"/>
  <c r="F332" i="1" s="1"/>
  <c r="L332" i="1"/>
  <c r="K332" i="1"/>
  <c r="J332" i="1"/>
  <c r="I332" i="1"/>
  <c r="H332" i="1"/>
  <c r="G332" i="1"/>
  <c r="E332" i="1"/>
  <c r="D332" i="1"/>
  <c r="C332" i="1"/>
  <c r="B332" i="1"/>
  <c r="F331" i="1"/>
  <c r="F330" i="1"/>
  <c r="F329" i="1"/>
  <c r="L328" i="1"/>
  <c r="K328" i="1"/>
  <c r="J328" i="1"/>
  <c r="I328" i="1"/>
  <c r="H328" i="1"/>
  <c r="F327" i="1"/>
  <c r="F326" i="1"/>
  <c r="F325" i="1"/>
  <c r="F324" i="1"/>
  <c r="F321" i="1" s="1"/>
  <c r="F320" i="1" s="1"/>
  <c r="F323" i="1"/>
  <c r="F322" i="1"/>
  <c r="K321" i="1"/>
  <c r="K320" i="1" s="1"/>
  <c r="J321" i="1"/>
  <c r="I321" i="1"/>
  <c r="H321" i="1"/>
  <c r="H320" i="1" s="1"/>
  <c r="G321" i="1"/>
  <c r="L321" i="1" s="1"/>
  <c r="E321" i="1"/>
  <c r="D321" i="1"/>
  <c r="D320" i="1" s="1"/>
  <c r="C321" i="1"/>
  <c r="C320" i="1" s="1"/>
  <c r="B321" i="1"/>
  <c r="J320" i="1"/>
  <c r="I320" i="1"/>
  <c r="B320" i="1"/>
  <c r="G320" i="1" l="1"/>
  <c r="L320" i="1" s="1"/>
  <c r="F312" i="1" l="1"/>
  <c r="F311" i="1"/>
  <c r="L310" i="1"/>
  <c r="K310" i="1"/>
  <c r="J310" i="1"/>
  <c r="I310" i="1"/>
  <c r="H310" i="1"/>
  <c r="G310" i="1"/>
  <c r="F310" i="1"/>
  <c r="E310" i="1"/>
  <c r="D310" i="1"/>
  <c r="C310" i="1"/>
  <c r="B310" i="1"/>
  <c r="F309" i="1"/>
  <c r="F308" i="1"/>
  <c r="F307" i="1"/>
  <c r="F306" i="1"/>
  <c r="F305" i="1"/>
  <c r="F304" i="1"/>
  <c r="F303" i="1" s="1"/>
  <c r="L303" i="1"/>
  <c r="K303" i="1"/>
  <c r="J303" i="1"/>
  <c r="I303" i="1"/>
  <c r="I291" i="1" s="1"/>
  <c r="H303" i="1"/>
  <c r="G303" i="1"/>
  <c r="E303" i="1"/>
  <c r="E291" i="1" s="1"/>
  <c r="D303" i="1"/>
  <c r="C303" i="1"/>
  <c r="B303" i="1"/>
  <c r="F302" i="1"/>
  <c r="F301" i="1"/>
  <c r="F300" i="1"/>
  <c r="L299" i="1"/>
  <c r="K299" i="1"/>
  <c r="J299" i="1"/>
  <c r="I299" i="1"/>
  <c r="H299" i="1"/>
  <c r="G299" i="1"/>
  <c r="F299" i="1"/>
  <c r="E299" i="1"/>
  <c r="D299" i="1"/>
  <c r="C299" i="1"/>
  <c r="B299" i="1"/>
  <c r="F298" i="1"/>
  <c r="F297" i="1"/>
  <c r="F296" i="1"/>
  <c r="F295" i="1"/>
  <c r="F292" i="1" s="1"/>
  <c r="F291" i="1" s="1"/>
  <c r="F294" i="1"/>
  <c r="F293" i="1"/>
  <c r="K292" i="1"/>
  <c r="K291" i="1" s="1"/>
  <c r="J292" i="1"/>
  <c r="I292" i="1"/>
  <c r="H292" i="1"/>
  <c r="H291" i="1" s="1"/>
  <c r="G292" i="1"/>
  <c r="L292" i="1" s="1"/>
  <c r="E292" i="1"/>
  <c r="D292" i="1"/>
  <c r="D291" i="1" s="1"/>
  <c r="C292" i="1"/>
  <c r="C291" i="1" s="1"/>
  <c r="B292" i="1"/>
  <c r="J291" i="1"/>
  <c r="B291" i="1"/>
  <c r="G291" i="1" l="1"/>
  <c r="L291" i="1" s="1"/>
  <c r="F284" i="1" l="1"/>
  <c r="F283" i="1"/>
  <c r="L282" i="1"/>
  <c r="K282" i="1"/>
  <c r="J282" i="1"/>
  <c r="I282" i="1"/>
  <c r="H282" i="1"/>
  <c r="G282" i="1"/>
  <c r="F282" i="1"/>
  <c r="E282" i="1"/>
  <c r="D282" i="1"/>
  <c r="C282" i="1"/>
  <c r="B282" i="1"/>
  <c r="F281" i="1"/>
  <c r="F280" i="1"/>
  <c r="F279" i="1"/>
  <c r="F278" i="1"/>
  <c r="F277" i="1"/>
  <c r="F276" i="1"/>
  <c r="F275" i="1" s="1"/>
  <c r="L275" i="1"/>
  <c r="K275" i="1"/>
  <c r="J275" i="1"/>
  <c r="I275" i="1"/>
  <c r="H275" i="1"/>
  <c r="G275" i="1"/>
  <c r="E275" i="1"/>
  <c r="D275" i="1"/>
  <c r="C275" i="1"/>
  <c r="B275" i="1"/>
  <c r="F274" i="1"/>
  <c r="F273" i="1"/>
  <c r="F272" i="1"/>
  <c r="L271" i="1"/>
  <c r="K271" i="1"/>
  <c r="J271" i="1"/>
  <c r="I271" i="1"/>
  <c r="H271" i="1"/>
  <c r="G271" i="1"/>
  <c r="F271" i="1"/>
  <c r="E271" i="1"/>
  <c r="D271" i="1"/>
  <c r="C271" i="1"/>
  <c r="B271" i="1"/>
  <c r="F270" i="1"/>
  <c r="F269" i="1"/>
  <c r="F268" i="1"/>
  <c r="F267" i="1"/>
  <c r="F264" i="1" s="1"/>
  <c r="F263" i="1" s="1"/>
  <c r="F266" i="1"/>
  <c r="F265" i="1"/>
  <c r="K264" i="1"/>
  <c r="K263" i="1" s="1"/>
  <c r="J264" i="1"/>
  <c r="I264" i="1"/>
  <c r="H264" i="1"/>
  <c r="H263" i="1" s="1"/>
  <c r="G264" i="1"/>
  <c r="L264" i="1" s="1"/>
  <c r="E264" i="1"/>
  <c r="D264" i="1"/>
  <c r="D263" i="1" s="1"/>
  <c r="C264" i="1"/>
  <c r="C263" i="1" s="1"/>
  <c r="B264" i="1"/>
  <c r="J263" i="1"/>
  <c r="I263" i="1"/>
  <c r="E263" i="1"/>
  <c r="B263" i="1"/>
  <c r="G263" i="1" l="1"/>
  <c r="L263" i="1" s="1"/>
  <c r="F256" i="1" l="1"/>
  <c r="F255" i="1"/>
  <c r="F254" i="1" s="1"/>
  <c r="L254" i="1"/>
  <c r="K254" i="1"/>
  <c r="J254" i="1"/>
  <c r="I254" i="1"/>
  <c r="H254" i="1"/>
  <c r="G254" i="1"/>
  <c r="E254" i="1"/>
  <c r="D254" i="1"/>
  <c r="C254" i="1"/>
  <c r="B254" i="1"/>
  <c r="F253" i="1"/>
  <c r="F252" i="1"/>
  <c r="F251" i="1"/>
  <c r="F250" i="1"/>
  <c r="F249" i="1"/>
  <c r="F248" i="1"/>
  <c r="F247" i="1" s="1"/>
  <c r="L247" i="1"/>
  <c r="K247" i="1"/>
  <c r="J247" i="1"/>
  <c r="I247" i="1"/>
  <c r="H247" i="1"/>
  <c r="G247" i="1"/>
  <c r="E247" i="1"/>
  <c r="D247" i="1"/>
  <c r="C247" i="1"/>
  <c r="B247" i="1"/>
  <c r="F246" i="1"/>
  <c r="F245" i="1"/>
  <c r="F244" i="1"/>
  <c r="L243" i="1"/>
  <c r="K243" i="1"/>
  <c r="J243" i="1"/>
  <c r="I243" i="1"/>
  <c r="H243" i="1"/>
  <c r="G243" i="1"/>
  <c r="F243" i="1"/>
  <c r="E243" i="1"/>
  <c r="D243" i="1"/>
  <c r="C243" i="1"/>
  <c r="B243" i="1"/>
  <c r="F242" i="1"/>
  <c r="F241" i="1"/>
  <c r="F240" i="1"/>
  <c r="F239" i="1"/>
  <c r="F238" i="1"/>
  <c r="F237" i="1"/>
  <c r="F236" i="1" s="1"/>
  <c r="F235" i="1" s="1"/>
  <c r="K236" i="1"/>
  <c r="K235" i="1" s="1"/>
  <c r="J236" i="1"/>
  <c r="I236" i="1"/>
  <c r="I235" i="1" s="1"/>
  <c r="H236" i="1"/>
  <c r="H235" i="1" s="1"/>
  <c r="G236" i="1"/>
  <c r="L236" i="1" s="1"/>
  <c r="E236" i="1"/>
  <c r="E235" i="1" s="1"/>
  <c r="D236" i="1"/>
  <c r="D235" i="1" s="1"/>
  <c r="C236" i="1"/>
  <c r="C235" i="1" s="1"/>
  <c r="B236" i="1"/>
  <c r="J235" i="1"/>
  <c r="B235" i="1"/>
  <c r="G235" i="1" l="1"/>
  <c r="L235" i="1" s="1"/>
  <c r="F228" i="1"/>
  <c r="F227" i="1"/>
  <c r="F226" i="1" s="1"/>
  <c r="L226" i="1"/>
  <c r="K226" i="1"/>
  <c r="J226" i="1"/>
  <c r="I226" i="1"/>
  <c r="H226" i="1"/>
  <c r="G226" i="1"/>
  <c r="E226" i="1"/>
  <c r="D226" i="1"/>
  <c r="C226" i="1"/>
  <c r="B226" i="1"/>
  <c r="F225" i="1"/>
  <c r="F224" i="1"/>
  <c r="F223" i="1"/>
  <c r="F222" i="1"/>
  <c r="F221" i="1"/>
  <c r="F220" i="1"/>
  <c r="L219" i="1"/>
  <c r="K219" i="1"/>
  <c r="J219" i="1"/>
  <c r="I219" i="1"/>
  <c r="H219" i="1"/>
  <c r="G219" i="1"/>
  <c r="F219" i="1"/>
  <c r="E219" i="1"/>
  <c r="D219" i="1"/>
  <c r="C219" i="1"/>
  <c r="B219" i="1"/>
  <c r="B207" i="1" s="1"/>
  <c r="F218" i="1"/>
  <c r="F217" i="1"/>
  <c r="F216" i="1"/>
  <c r="L215" i="1"/>
  <c r="K215" i="1"/>
  <c r="J215" i="1"/>
  <c r="I215" i="1"/>
  <c r="H215" i="1"/>
  <c r="G215" i="1"/>
  <c r="F215" i="1"/>
  <c r="E215" i="1"/>
  <c r="D215" i="1"/>
  <c r="C215" i="1"/>
  <c r="B215" i="1"/>
  <c r="F214" i="1"/>
  <c r="F213" i="1"/>
  <c r="F212" i="1"/>
  <c r="F211" i="1"/>
  <c r="F210" i="1"/>
  <c r="F209" i="1"/>
  <c r="F208" i="1" s="1"/>
  <c r="K208" i="1"/>
  <c r="K207" i="1" s="1"/>
  <c r="J208" i="1"/>
  <c r="I208" i="1"/>
  <c r="I207" i="1" s="1"/>
  <c r="H208" i="1"/>
  <c r="G208" i="1"/>
  <c r="L208" i="1" s="1"/>
  <c r="E208" i="1"/>
  <c r="E207" i="1" s="1"/>
  <c r="D208" i="1"/>
  <c r="C208" i="1"/>
  <c r="C207" i="1" s="1"/>
  <c r="B208" i="1"/>
  <c r="J207" i="1"/>
  <c r="H207" i="1"/>
  <c r="D207" i="1"/>
  <c r="F207" i="1" l="1"/>
  <c r="G207" i="1"/>
  <c r="L207" i="1" s="1"/>
  <c r="F199" i="1" l="1"/>
  <c r="F198" i="1"/>
  <c r="L197" i="1"/>
  <c r="K197" i="1"/>
  <c r="J197" i="1"/>
  <c r="I197" i="1"/>
  <c r="H197" i="1"/>
  <c r="G197" i="1"/>
  <c r="F197" i="1"/>
  <c r="E197" i="1"/>
  <c r="D197" i="1"/>
  <c r="C197" i="1"/>
  <c r="B197" i="1"/>
  <c r="F196" i="1"/>
  <c r="F195" i="1"/>
  <c r="F194" i="1"/>
  <c r="F193" i="1"/>
  <c r="F192" i="1"/>
  <c r="F191" i="1"/>
  <c r="F190" i="1" s="1"/>
  <c r="L190" i="1"/>
  <c r="K190" i="1"/>
  <c r="J190" i="1"/>
  <c r="I190" i="1"/>
  <c r="H190" i="1"/>
  <c r="G190" i="1"/>
  <c r="E190" i="1"/>
  <c r="D190" i="1"/>
  <c r="C190" i="1"/>
  <c r="B190" i="1"/>
  <c r="F189" i="1"/>
  <c r="F188" i="1"/>
  <c r="F187" i="1"/>
  <c r="F186" i="1" s="1"/>
  <c r="F178" i="1" s="1"/>
  <c r="L186" i="1"/>
  <c r="K186" i="1"/>
  <c r="K178" i="1" s="1"/>
  <c r="J186" i="1"/>
  <c r="I186" i="1"/>
  <c r="H186" i="1"/>
  <c r="H178" i="1" s="1"/>
  <c r="G186" i="1"/>
  <c r="E186" i="1"/>
  <c r="E178" i="1" s="1"/>
  <c r="D186" i="1"/>
  <c r="C186" i="1"/>
  <c r="B186" i="1"/>
  <c r="F185" i="1"/>
  <c r="F184" i="1"/>
  <c r="F183" i="1"/>
  <c r="F182" i="1"/>
  <c r="F181" i="1"/>
  <c r="F180" i="1"/>
  <c r="K179" i="1"/>
  <c r="J179" i="1"/>
  <c r="I179" i="1"/>
  <c r="H179" i="1"/>
  <c r="G179" i="1"/>
  <c r="L179" i="1" s="1"/>
  <c r="F179" i="1"/>
  <c r="E179" i="1"/>
  <c r="D179" i="1"/>
  <c r="D178" i="1" s="1"/>
  <c r="C179" i="1"/>
  <c r="B179" i="1"/>
  <c r="J178" i="1"/>
  <c r="I178" i="1"/>
  <c r="C178" i="1"/>
  <c r="B178" i="1"/>
  <c r="G178" i="1" l="1"/>
  <c r="L178" i="1" s="1"/>
  <c r="F171" i="1" l="1"/>
  <c r="F170" i="1"/>
  <c r="F169" i="1" s="1"/>
  <c r="L169" i="1"/>
  <c r="K169" i="1"/>
  <c r="J169" i="1"/>
  <c r="I169" i="1"/>
  <c r="H169" i="1"/>
  <c r="G169" i="1"/>
  <c r="E169" i="1"/>
  <c r="D169" i="1"/>
  <c r="C169" i="1"/>
  <c r="B169" i="1"/>
  <c r="F168" i="1"/>
  <c r="F167" i="1"/>
  <c r="F166" i="1"/>
  <c r="F165" i="1"/>
  <c r="F164" i="1"/>
  <c r="F163" i="1"/>
  <c r="L162" i="1"/>
  <c r="K162" i="1"/>
  <c r="J162" i="1"/>
  <c r="I162" i="1"/>
  <c r="I150" i="1" s="1"/>
  <c r="H162" i="1"/>
  <c r="G162" i="1"/>
  <c r="F162" i="1"/>
  <c r="E162" i="1"/>
  <c r="D162" i="1"/>
  <c r="C162" i="1"/>
  <c r="B162" i="1"/>
  <c r="F161" i="1"/>
  <c r="F160" i="1"/>
  <c r="F159" i="1"/>
  <c r="F158" i="1" s="1"/>
  <c r="L158" i="1"/>
  <c r="K158" i="1"/>
  <c r="J158" i="1"/>
  <c r="I158" i="1"/>
  <c r="H158" i="1"/>
  <c r="G158" i="1"/>
  <c r="G150" i="1" s="1"/>
  <c r="E158" i="1"/>
  <c r="E150" i="1" s="1"/>
  <c r="D158" i="1"/>
  <c r="D150" i="1" s="1"/>
  <c r="C158" i="1"/>
  <c r="B158" i="1"/>
  <c r="F157" i="1"/>
  <c r="F156" i="1"/>
  <c r="F155" i="1"/>
  <c r="F154" i="1"/>
  <c r="F153" i="1"/>
  <c r="F152" i="1"/>
  <c r="F151" i="1" s="1"/>
  <c r="K151" i="1"/>
  <c r="J151" i="1"/>
  <c r="J150" i="1" s="1"/>
  <c r="I151" i="1"/>
  <c r="H151" i="1"/>
  <c r="G151" i="1"/>
  <c r="L151" i="1" s="1"/>
  <c r="E151" i="1"/>
  <c r="D151" i="1"/>
  <c r="C151" i="1"/>
  <c r="B151" i="1"/>
  <c r="B150" i="1" s="1"/>
  <c r="K150" i="1"/>
  <c r="H150" i="1"/>
  <c r="C150" i="1"/>
  <c r="L150" i="1" l="1"/>
  <c r="F150" i="1"/>
  <c r="F142" i="1" l="1"/>
  <c r="F141" i="1"/>
  <c r="L140" i="1"/>
  <c r="K140" i="1"/>
  <c r="J140" i="1"/>
  <c r="I140" i="1"/>
  <c r="H140" i="1"/>
  <c r="G140" i="1"/>
  <c r="F140" i="1"/>
  <c r="E140" i="1"/>
  <c r="D140" i="1"/>
  <c r="C140" i="1"/>
  <c r="B140" i="1"/>
  <c r="F139" i="1"/>
  <c r="F138" i="1"/>
  <c r="F137" i="1"/>
  <c r="F136" i="1"/>
  <c r="F135" i="1"/>
  <c r="F134" i="1"/>
  <c r="F133" i="1" s="1"/>
  <c r="L133" i="1"/>
  <c r="K133" i="1"/>
  <c r="J133" i="1"/>
  <c r="I133" i="1"/>
  <c r="I121" i="1" s="1"/>
  <c r="H133" i="1"/>
  <c r="G133" i="1"/>
  <c r="E133" i="1"/>
  <c r="E121" i="1" s="1"/>
  <c r="D133" i="1"/>
  <c r="C133" i="1"/>
  <c r="B133" i="1"/>
  <c r="F132" i="1"/>
  <c r="F131" i="1"/>
  <c r="F130" i="1"/>
  <c r="L129" i="1"/>
  <c r="K129" i="1"/>
  <c r="K121" i="1" s="1"/>
  <c r="J129" i="1"/>
  <c r="I129" i="1"/>
  <c r="H129" i="1"/>
  <c r="G129" i="1"/>
  <c r="F129" i="1"/>
  <c r="E129" i="1"/>
  <c r="D129" i="1"/>
  <c r="C129" i="1"/>
  <c r="B129" i="1"/>
  <c r="F128" i="1"/>
  <c r="F127" i="1"/>
  <c r="F126" i="1"/>
  <c r="F125" i="1"/>
  <c r="F122" i="1" s="1"/>
  <c r="F121" i="1" s="1"/>
  <c r="F124" i="1"/>
  <c r="F123" i="1"/>
  <c r="K122" i="1"/>
  <c r="J122" i="1"/>
  <c r="I122" i="1"/>
  <c r="H122" i="1"/>
  <c r="H121" i="1" s="1"/>
  <c r="G122" i="1"/>
  <c r="L122" i="1" s="1"/>
  <c r="E122" i="1"/>
  <c r="D122" i="1"/>
  <c r="D121" i="1" s="1"/>
  <c r="C122" i="1"/>
  <c r="C121" i="1" s="1"/>
  <c r="B122" i="1"/>
  <c r="J121" i="1"/>
  <c r="B121" i="1"/>
  <c r="G121" i="1" l="1"/>
  <c r="L121" i="1" s="1"/>
  <c r="F113" i="1"/>
  <c r="F112" i="1"/>
  <c r="F111" i="1" s="1"/>
  <c r="L111" i="1"/>
  <c r="K111" i="1"/>
  <c r="J111" i="1"/>
  <c r="I111" i="1"/>
  <c r="H111" i="1"/>
  <c r="G111" i="1"/>
  <c r="E111" i="1"/>
  <c r="D111" i="1"/>
  <c r="C111" i="1"/>
  <c r="B111" i="1"/>
  <c r="F110" i="1"/>
  <c r="F109" i="1"/>
  <c r="F108" i="1"/>
  <c r="F107" i="1"/>
  <c r="F106" i="1"/>
  <c r="F105" i="1"/>
  <c r="F104" i="1" s="1"/>
  <c r="L104" i="1"/>
  <c r="K104" i="1"/>
  <c r="J104" i="1"/>
  <c r="I104" i="1"/>
  <c r="H104" i="1"/>
  <c r="G104" i="1"/>
  <c r="E104" i="1"/>
  <c r="D104" i="1"/>
  <c r="C104" i="1"/>
  <c r="B104" i="1"/>
  <c r="F103" i="1"/>
  <c r="F102" i="1"/>
  <c r="F101" i="1"/>
  <c r="L100" i="1"/>
  <c r="K100" i="1"/>
  <c r="J100" i="1"/>
  <c r="I100" i="1"/>
  <c r="H100" i="1"/>
  <c r="G100" i="1"/>
  <c r="F100" i="1"/>
  <c r="E100" i="1"/>
  <c r="D100" i="1"/>
  <c r="C100" i="1"/>
  <c r="B100" i="1"/>
  <c r="F99" i="1"/>
  <c r="F98" i="1"/>
  <c r="F97" i="1"/>
  <c r="F96" i="1"/>
  <c r="F95" i="1"/>
  <c r="F94" i="1"/>
  <c r="F93" i="1" s="1"/>
  <c r="K93" i="1"/>
  <c r="K92" i="1" s="1"/>
  <c r="J93" i="1"/>
  <c r="I93" i="1"/>
  <c r="I92" i="1" s="1"/>
  <c r="H93" i="1"/>
  <c r="H92" i="1" s="1"/>
  <c r="G93" i="1"/>
  <c r="G92" i="1" s="1"/>
  <c r="L92" i="1" s="1"/>
  <c r="E93" i="1"/>
  <c r="E92" i="1" s="1"/>
  <c r="D93" i="1"/>
  <c r="D92" i="1" s="1"/>
  <c r="C93" i="1"/>
  <c r="C92" i="1" s="1"/>
  <c r="B93" i="1"/>
  <c r="J92" i="1"/>
  <c r="B92" i="1"/>
  <c r="F92" i="1" l="1"/>
  <c r="L93" i="1"/>
  <c r="J81" i="1" l="1"/>
  <c r="I81" i="1"/>
  <c r="H81" i="1"/>
  <c r="G81" i="1"/>
  <c r="F81" i="1"/>
  <c r="E81" i="1"/>
  <c r="D81" i="1"/>
  <c r="C81" i="1"/>
  <c r="B81" i="1"/>
  <c r="J74" i="1"/>
  <c r="I74" i="1"/>
  <c r="H74" i="1"/>
  <c r="H62" i="1" s="1"/>
  <c r="G74" i="1"/>
  <c r="F74" i="1"/>
  <c r="E74" i="1"/>
  <c r="D74" i="1"/>
  <c r="D62" i="1" s="1"/>
  <c r="C74" i="1"/>
  <c r="B74" i="1"/>
  <c r="J70" i="1"/>
  <c r="I70" i="1"/>
  <c r="I62" i="1" s="1"/>
  <c r="H70" i="1"/>
  <c r="G70" i="1"/>
  <c r="F70" i="1"/>
  <c r="E70" i="1"/>
  <c r="E62" i="1" s="1"/>
  <c r="D70" i="1"/>
  <c r="C70" i="1"/>
  <c r="B70" i="1"/>
  <c r="J63" i="1"/>
  <c r="I63" i="1"/>
  <c r="H63" i="1"/>
  <c r="G63" i="1"/>
  <c r="G62" i="1" s="1"/>
  <c r="F63" i="1"/>
  <c r="F62" i="1" s="1"/>
  <c r="E63" i="1"/>
  <c r="D63" i="1"/>
  <c r="C63" i="1"/>
  <c r="C62" i="1" s="1"/>
  <c r="B63" i="1"/>
  <c r="B62" i="1" s="1"/>
  <c r="J62" i="1" l="1"/>
  <c r="E53" i="1"/>
  <c r="D53" i="1"/>
  <c r="C53" i="1"/>
  <c r="B53" i="1"/>
  <c r="E46" i="1"/>
  <c r="D46" i="1"/>
  <c r="C46" i="1"/>
  <c r="B46" i="1"/>
  <c r="E42" i="1"/>
  <c r="D42" i="1"/>
  <c r="C42" i="1"/>
  <c r="B42" i="1"/>
  <c r="E35" i="1" l="1"/>
  <c r="D35" i="1"/>
  <c r="D34" i="1" s="1"/>
  <c r="C35" i="1"/>
  <c r="C34" i="1" s="1"/>
  <c r="B35" i="1"/>
  <c r="J53" i="1"/>
  <c r="I53" i="1"/>
  <c r="H53" i="1"/>
  <c r="G53" i="1"/>
  <c r="F53" i="1"/>
  <c r="J46" i="1"/>
  <c r="I46" i="1"/>
  <c r="H46" i="1"/>
  <c r="G46" i="1"/>
  <c r="F46" i="1"/>
  <c r="J42" i="1"/>
  <c r="I42" i="1"/>
  <c r="H42" i="1"/>
  <c r="G42" i="1"/>
  <c r="F42" i="1"/>
  <c r="B34" i="1"/>
  <c r="I35" i="1"/>
  <c r="H35" i="1"/>
  <c r="G35" i="1"/>
  <c r="F35" i="1"/>
  <c r="E34" i="1"/>
  <c r="F34" i="1" l="1"/>
  <c r="J35" i="1"/>
  <c r="I34" i="1"/>
  <c r="H34" i="1"/>
  <c r="G34" i="1"/>
  <c r="J34" i="1"/>
  <c r="J24" i="1" l="1"/>
  <c r="I24" i="1"/>
  <c r="H24" i="1"/>
  <c r="G24" i="1"/>
  <c r="F24" i="1"/>
  <c r="E24" i="1"/>
  <c r="D24" i="1"/>
  <c r="C24" i="1"/>
  <c r="B24" i="1"/>
  <c r="J17" i="1"/>
  <c r="I17" i="1"/>
  <c r="H17" i="1"/>
  <c r="G17" i="1"/>
  <c r="F17" i="1"/>
  <c r="E17" i="1"/>
  <c r="D17" i="1"/>
  <c r="C17" i="1"/>
  <c r="B17" i="1"/>
  <c r="J13" i="1"/>
  <c r="I13" i="1"/>
  <c r="H13" i="1"/>
  <c r="G13" i="1"/>
  <c r="F13" i="1"/>
  <c r="E13" i="1"/>
  <c r="D13" i="1"/>
  <c r="C13" i="1"/>
  <c r="B13" i="1"/>
  <c r="I6" i="1"/>
  <c r="H6" i="1"/>
  <c r="G6" i="1"/>
  <c r="F6" i="1"/>
  <c r="E6" i="1"/>
  <c r="D6" i="1"/>
  <c r="C6" i="1"/>
  <c r="B6" i="1"/>
  <c r="F5" i="1" l="1"/>
  <c r="G5" i="1"/>
  <c r="B5" i="1"/>
  <c r="I5" i="1"/>
  <c r="E5" i="1"/>
  <c r="C5" i="1"/>
  <c r="J6" i="1"/>
  <c r="H5" i="1"/>
  <c r="D5" i="1"/>
  <c r="J5" i="1"/>
</calcChain>
</file>

<file path=xl/sharedStrings.xml><?xml version="1.0" encoding="utf-8"?>
<sst xmlns="http://schemas.openxmlformats.org/spreadsheetml/2006/main" count="642" uniqueCount="66">
  <si>
    <t>DEPARTAMENTO DE FORMULACIÓN  Y CONTROL DE PRESUPUESTO</t>
  </si>
  <si>
    <t>Nombre de Programa o Proyecto</t>
  </si>
  <si>
    <t>Presupuesto Ley</t>
  </si>
  <si>
    <t>Modificado</t>
  </si>
  <si>
    <t>Asignación</t>
  </si>
  <si>
    <t>ISTMO</t>
  </si>
  <si>
    <t>COMPROMISO ISTMO</t>
  </si>
  <si>
    <t>TOTAL</t>
  </si>
  <si>
    <t>SALDO</t>
  </si>
  <si>
    <t>Avance Financiero</t>
  </si>
  <si>
    <t>Observaciones</t>
  </si>
  <si>
    <t xml:space="preserve"> Prog1. Rehabilitación de Edificios</t>
  </si>
  <si>
    <t>Rehabilitación de los Edificios Sede de la UMIP</t>
  </si>
  <si>
    <t>Equipamiento de las Instalaciones Educativas</t>
  </si>
  <si>
    <t xml:space="preserve">Construcción del Edificio del Centro de Estudios de Ingeniería Marítima </t>
  </si>
  <si>
    <t xml:space="preserve">Sin ejecución </t>
  </si>
  <si>
    <t>Habilitación de un Centro de Entrenamiento, Investigación y Desarrollo Tecnológico DE Operaciones Submarinas</t>
  </si>
  <si>
    <t>Habilitación de un Consultorio de archivo Jurídico</t>
  </si>
  <si>
    <t>Habilitación del Centro de Archivos UMIP</t>
  </si>
  <si>
    <t>Prog. 2 Instalación de Simuladores</t>
  </si>
  <si>
    <t>Implementación de un Simulador de Manejo de Carga Virtual</t>
  </si>
  <si>
    <t>Habilitación del Lab. de Tecnología de la Inform. y las Comunicaciones</t>
  </si>
  <si>
    <t>Habilitación del Laboratorio de Electrotecnia</t>
  </si>
  <si>
    <t>PROG.3 EQUIPAMIENTO</t>
  </si>
  <si>
    <t>Equipamiento del Laboratorio de Oceanografía Aplicada</t>
  </si>
  <si>
    <t>Administración del Buque Escuela Atlas III</t>
  </si>
  <si>
    <t>Implementación de un Taller de Construcción y Reparación Naval</t>
  </si>
  <si>
    <t>Equipamiento del Laboratorio de Física y Química</t>
  </si>
  <si>
    <t xml:space="preserve">Prog.4  Innovación Tecnológica / CEIMAR </t>
  </si>
  <si>
    <t xml:space="preserve"> </t>
  </si>
  <si>
    <t>Implementación del Sistema de estudio de Inglés con Metodología combinada</t>
  </si>
  <si>
    <t>IMPLEMENTACIÓN DEL Programa TOEFL Y TOICS</t>
  </si>
  <si>
    <t>Reserva Presupuesto</t>
  </si>
  <si>
    <t xml:space="preserve">Dispensador de agua fria y caliente B/.75.41; Renovación de licencia para plataforma virtual. </t>
  </si>
  <si>
    <t>Mejoramiento de los laboratoros de informática</t>
  </si>
  <si>
    <t>Equioamiento y Fortalecimiento Institucional</t>
  </si>
  <si>
    <t>EJECUCIÓN DE PROYECTOS DE INVERSIÓN  AL 31 DE ENERO DE 2020</t>
  </si>
  <si>
    <t>EJECUCIÓN DE PROYECTOS DE INVERSIÓN  AL 29 DE FEBRERO DE 2020</t>
  </si>
  <si>
    <t>Dispensador de agua fria y caliente B/.75.41; Renovación de licencia para plataforma virtual, computadoras de escritorio, computadora de escritorio y monitor LED DE 23"</t>
  </si>
  <si>
    <t xml:space="preserve">Consolas del Lab. Electrotecnia. </t>
  </si>
  <si>
    <t>Botes de rescate y bote de salvavidas, Servicio de consultoria para inspección del dique seco para el BEA III, juego de acople para motor, bomba hindraulica, grua principal, servicio de torneria, servicio de mano de obra para la instalación, insumos para el buque, inspección anuales de salvadivas, servicio de mantenimiento del sistema de contraincendios de CO2 de la sala de maquinas, cuartos de generadores y servicio de extintores, embarcación de fibra de vidrio de 26 pies de eslora y 6 pies de manga capacidad de 20 personas y servicios de instalación de 2 motores fuera de borda, alternador de 75 kw y mano de obra incluida, reparación de DGPS que incluye transitorios y mano de obra, telegrafo (sistema de control de 4 estaciones para operar 2 máquinas principales y sus transmiciones) y servicio de mano de obra.</t>
  </si>
  <si>
    <t>EJECUCIÓN DE PROYECTOS DE INVERSIÓN  AL 31 DE MARZO DE 2020</t>
  </si>
  <si>
    <t>Materiales para realizar trabajos en las instalaciones de la UMIP</t>
  </si>
  <si>
    <t>Botes de rescate y bote de salvavidas, Servicio de consultoria para inspección del dique seco para el BEA III, juego de acople para motor, bomba hindraulica, grua principal, servicio de torneria, servicio de mano de obra para la instalación, insumos para el buque, inspección anuales de salvadivas, servicio de mantenimiento del sistema de contraincendios de CO2 de la sala de maquinas, cuartos de generadores y servicio de extintores, embarcación de fibra de vidrio de 26 pies de eslora y 6 pies de manga capacidad de 20 personas y servicios de instalación de 2 motores fuera de borda, alternador de 75 kw y mano de obra incluida, reparación de DGPS que incluye transitorios y mano de obra, telegrafo (sistema de control de 4 estaciones para operar 2 máquinas principales y sus transmiciones) y servicio de mano de obra, equipo de navegación e instalación, alimentos para tripulantes, reparación de DGPS y mano de obra.</t>
  </si>
  <si>
    <t>Proyectores compactos B/.9,300; Presentador remotoB/.289.50; Tablet para Relaciones Públicas B/.2,204.97; PC portatil para unidades academicas y administrativas B/.25,985.75; Trituradora B/.345.30;  Reloj de correspondencia B/.350.00; Micoondas para Auditoria Interna B/.105.65; Carretillas para uso de Almacen B/.610.00; Escritorio de 3 gavetas B/.580.55; Sumadora de 14 digitos B/.255.00; Dispensador de agua B/.150.82.</t>
  </si>
  <si>
    <t>EJECUCIÓN DE PROYECTOS DE INVERSIÓN  AL 30 DE ABRIL DE 2020</t>
  </si>
  <si>
    <t xml:space="preserve">Contensión de gasto </t>
  </si>
  <si>
    <t xml:space="preserve">Total Asignado - Contensión </t>
  </si>
  <si>
    <t>EJECUCIÓN DE PROYECTOS DE INVERSIÓN  AL 31 DE MAYO DE 2020</t>
  </si>
  <si>
    <t>Simulado de manejo carga virtual</t>
  </si>
  <si>
    <t>EJECUCIÓN DE PROYECTOS DE INVERSIÓN  AL 30 DE JUNIO DE 2020</t>
  </si>
  <si>
    <t>Materiales para realizar trabajos en las instalaciones de la UMIP, Reflectores, sensor de temperatura de la linea de succión y sensor de baja presión para el manmtenimioento del chiller.</t>
  </si>
  <si>
    <t>Botes de rescate y bote de salvavidas, Servicio de consultoria para inspección del dique seco para el BEA III, juego de acople para motor, bomba hindraulica, grua principal, servicio de torneria, servicio de mano de obra para la instalación, insumos para el buque, inspección anuales de salvadivas, servicio de mantenimiento del sistema de contraincendios de CO2 de la sala de maquinas, cuartos de generadores y servicio de extintores, embarcación de fibra de vidrio de 26 pies de eslora y 6 pies de manga capacidad de 20 personas y servicios de instalación de 2 motores fuera de borda, alternador de 75 kw y mano de obra incluida, reparación de DGPS que incluye transitorios y mano de obra, telegrafo (sistema de control de 4 estaciones para operar 2 máquinas principales y sus transmiciones) y servicio de mano de obra, equipo de navegación e instalación, alimentos para tripulantes, reparación de DGPS y mano de obra, Consola para la onstalación de los equipos de navegación en el puente de mando principal, Planes mensuales de 600 minutos, Planes de data 7GB, Escala de piloto, Mascarillas y guantes latex para voluntariado pma solidario, ferreteria para sala de maquinas, Aceite y lubricantes para motor fuera de borda, Vaso de carton y insumos de limpieza e higiene contra el COVID, Plato foam y insumos e higiene contra el COVID, Libros de registros de actividades en cubierta y m[aquina y utiles de navegación.</t>
  </si>
  <si>
    <t>Proyectores compactos B/.9,300; Presentador remotoB/.289.50; Tablet para Relaciones Públicas B/.2,204.97; PC portatil para unidades academicas y administrativas B/.25,985.75; Trituradora B/.345.30;  Reloj de correspondencia B/.350.00; Micoondas para Auditoria Interna B/.105.65; Carretillas para uso de Almacen B/.610.00; Escritorio de 3 gavetas B/.580.55; Sumadora de 14 digitos B/.255.00; Dispensador de agua B/.150.82, Sumadora 14 digitos, Escritorio tipo L, Servicio de telefonia celular, datos moviles por 12 meses para comunicación de los cadetes, Alcohol y desinfectante, Alfombras y galones desinfectante, Lentes de seguridad, Termimetro, Pantallas faciales y yardas de palstico, acrilicos, banner y adhesivos, Galos de tapa aspersor.</t>
  </si>
  <si>
    <t>EJECUCIÓN DE PROYECTOS DE INVERSIÓN  AL 31 DE JULIO DE 2020</t>
  </si>
  <si>
    <t>Materiales para realizar trabajos en las instalaciones de la UMIP, Reflectores, sensor de temperatura de la linea de succión y sensor de baja presión para el manmtenimioento del chiller. Reflextores B/.6,432.00</t>
  </si>
  <si>
    <t>Equipamiento y Fortalecimiento Institucional</t>
  </si>
  <si>
    <t>EJECUCIÓN DE PROYECTOS DE INVERSIÓN  AL 31 DE AGOSTO DE 2020</t>
  </si>
  <si>
    <t>EJECUCIÓN DE PROYECTOS DE INVERSIÓN  AL 30 DE SEPTIEMBRE DE 2020</t>
  </si>
  <si>
    <t>Dispensador de agua fria y caliente B/.75.41; Renovación de licencia para plataforma virtual, computadoras de escritorio, computadora de escritorio y monitor LED DE 23" Baterias ups equipos informaticos B/.2,647.00</t>
  </si>
  <si>
    <t>Botes de rescate y bote de salvavidas, Servicio de consultoria para inspección del dique seco para el BEA III, juego de acople para motor, bomba hindraulica, grua principal, servicio de torneria, servicio de mano de obra para la instalación, insumos para el buque, inspección anuales de salvadivas, servicio de mantenimiento del sistema de contraincendios de CO2 de la sala de maquinas, cuartos de generadores y servicio de extintores, embarcación de fibra de vidrio de 26 pies de eslora y 6 pies de manga capacidad de 20 personas y servicios de instalación de 2 motores fuera de borda, alternador de 75 kw y mano de obra incluida, reparación de DGPS que incluye transitorios y mano de obra, telegrafo (sistema de control de 4 estaciones para operar 2 máquinas principales y sus transmiciones) y servicio de mano de obra, equipo de navegación e instalación, alimentos para tripulantes, reparación de DGPS y mano de obra, Consola para la onstalación de los equipos de navegación en el puente de mando principal, Planes mensuales de 600 minutos, Planes de data 7GB, Escala de piloto, Mascarillas y guantes latex para voluntariado pma solidario, ferreteria para sala de maquinas, Aceite y lubricantes para motor fuera de borda, Vaso de carton y insumos de limpieza e higiene contra el COVID, Plato foam y insumos e higiene contra el COVID, Libros de registros de actividades en cubierta y m[aquina y utiles de navegación. Reparación de la grua auxiliar Bl.6,525.00</t>
  </si>
  <si>
    <t>Proyectores compactos B/.9,300; Presentador remotoB/.289.50; Tablet para Relaciones Públicas B/.2,204.97; PC portatil para unidades academicas y administrativas B/.25,985.75; Trituradora B/.345.30;  Reloj de correspondencia B/.350.00; Micoondas para Auditoria Interna B/.105.65; Carretillas para uso de Almacen B/.610.00; Escritorio de 3 gavetas B/.580.55; Sumadora de 14 digitos B/.255.00; Dispensador de agua B/.150.82, Sumadora 14 digitos, Escritorio tipo L, Servicio de telefonia celular, datos moviles por 12 meses para comunicación de los cadetes, Alcohol y desinfectante, Alfombras y galones desinfectante, Lentes de seguridad, Termimetro, Pantallas faciales y yardas de palstico, acrilicos, banner y adhesivos, Galos de tapa aspersor. Insumos para prevención de Covid-19 B/.235.60, Licencias office 365 B/.1,916.00; Renovación de base de datos para la bibioteca B/.3,750.00; Base dedatos mixta para la biblioteca B/.13,400.00.</t>
  </si>
  <si>
    <t>EJECUCIÓN DE PROYECTOS DE INVERSIÓN  AL 31 DE OCTUBRE DE 2020</t>
  </si>
  <si>
    <t>EJECUCIÓN DE PROYECTOS DE INVERSIÓN  AL 30 DE NOVIEMBRE DE 2020</t>
  </si>
  <si>
    <t>Modulares para el taller B/.60,383.00</t>
  </si>
  <si>
    <t>EJECUCIÓN DE PROYECTOS DE INVERSIÓN  AL 31 DE DICIEMBRE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</si>
</sst>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 _€"/>
    <numFmt numFmtId="166" formatCode="#,##0.00\ _€"/>
    <numFmt numFmtId="167" formatCode="&quot;B/.&quot;\ #,##0.00;[Red]&quot;B/.&quot;\ \-#,##0.00"/>
  </numFmts>
  <fonts count="16"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0"/>
      <name val="Arial"/>
      <family val="2"/>
    </font>
    <font>
      <sz val="11"/>
      <name val="Calibri"/>
      <family val="2"/>
      <scheme val="minor"/>
    </font>
    <font>
      <sz val="12"/>
      <color theme="0"/>
      <name val="Calibri"/>
      <family val="2"/>
      <scheme val="minor"/>
    </font>
    <font>
      <sz val="10"/>
      <name val="Calibri"/>
      <family val="2"/>
    </font>
    <font>
      <sz val="10"/>
      <color theme="1"/>
      <name val="Calibri"/>
      <family val="2"/>
      <scheme val="minor"/>
    </font>
    <font>
      <sz val="11"/>
      <color theme="0"/>
      <name val="Calibri"/>
      <family val="2"/>
      <scheme val="minor"/>
    </font>
    <font>
      <sz val="11"/>
      <name val="Calibri"/>
      <family val="2"/>
    </font>
    <font>
      <sz val="10"/>
      <color theme="1"/>
      <name val="Calibri"/>
      <family val="2"/>
    </font>
    <font>
      <sz val="12"/>
      <name val="Calibri"/>
      <family val="2"/>
    </font>
    <font>
      <sz val="12"/>
      <name val="Calibri"/>
      <family val="2"/>
      <scheme val="minor"/>
    </font>
  </fonts>
  <fills count="5">
    <fill>
      <patternFill patternType="none"/>
    </fill>
    <fill>
      <patternFill patternType="gray125"/>
    </fill>
    <fill>
      <patternFill patternType="solid">
        <fgColor theme="0"/>
        <bgColor indexed="0"/>
      </patternFill>
    </fill>
    <fill>
      <patternFill patternType="solid">
        <fgColor theme="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4" fillId="0" borderId="0" applyFont="0" applyFill="0" applyBorder="0" applyAlignment="0" applyProtection="0"/>
    <xf numFmtId="0" fontId="6" fillId="0" borderId="0"/>
  </cellStyleXfs>
  <cellXfs count="171">
    <xf numFmtId="0" fontId="0" fillId="0" borderId="0" xfId="0"/>
    <xf numFmtId="0" fontId="5" fillId="0" borderId="0" xfId="0" applyFont="1" applyAlignment="1">
      <alignment vertical="center"/>
    </xf>
    <xf numFmtId="4" fontId="5" fillId="0" borderId="0" xfId="0" applyNumberFormat="1" applyFont="1" applyAlignment="1">
      <alignment vertical="center"/>
    </xf>
    <xf numFmtId="0" fontId="7" fillId="2" borderId="1" xfId="2" applyFont="1" applyFill="1" applyBorder="1" applyAlignment="1">
      <alignment horizontal="center" vertical="center" wrapText="1"/>
    </xf>
    <xf numFmtId="1" fontId="7" fillId="3" borderId="1" xfId="2"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1" xfId="0" applyFont="1" applyFill="1" applyBorder="1" applyAlignment="1">
      <alignment vertical="center"/>
    </xf>
    <xf numFmtId="3" fontId="7" fillId="3" borderId="1" xfId="0" applyNumberFormat="1" applyFont="1" applyFill="1" applyBorder="1" applyAlignment="1">
      <alignment vertical="center"/>
    </xf>
    <xf numFmtId="3" fontId="7" fillId="3" borderId="1" xfId="0" applyNumberFormat="1" applyFont="1" applyFill="1" applyBorder="1" applyAlignment="1">
      <alignment horizontal="right" vertical="center"/>
    </xf>
    <xf numFmtId="0" fontId="7" fillId="3" borderId="1" xfId="0"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165" fontId="7" fillId="3" borderId="1" xfId="0" applyNumberFormat="1" applyFont="1" applyFill="1" applyBorder="1" applyAlignment="1">
      <alignment vertical="center"/>
    </xf>
    <xf numFmtId="165" fontId="7" fillId="3" borderId="1" xfId="0" applyNumberFormat="1" applyFont="1" applyFill="1" applyBorder="1" applyAlignment="1">
      <alignment horizontal="center" vertical="center"/>
    </xf>
    <xf numFmtId="166" fontId="7" fillId="3" borderId="1" xfId="0" applyNumberFormat="1" applyFont="1" applyFill="1" applyBorder="1" applyAlignment="1">
      <alignment horizontal="right" vertical="center"/>
    </xf>
    <xf numFmtId="0" fontId="7" fillId="3" borderId="1" xfId="0" applyFont="1" applyFill="1" applyBorder="1" applyAlignment="1">
      <alignment horizontal="center" wrapText="1"/>
    </xf>
    <xf numFmtId="164" fontId="7" fillId="3" borderId="1" xfId="1" applyFont="1" applyFill="1" applyBorder="1" applyAlignment="1">
      <alignment vertical="center"/>
    </xf>
    <xf numFmtId="165" fontId="7" fillId="3" borderId="1" xfId="0" applyNumberFormat="1" applyFont="1" applyFill="1" applyBorder="1" applyAlignment="1">
      <alignment horizontal="right" vertical="center"/>
    </xf>
    <xf numFmtId="165" fontId="7" fillId="3" borderId="1" xfId="0" applyNumberFormat="1" applyFont="1" applyFill="1" applyBorder="1" applyAlignment="1">
      <alignment vertical="center" wrapText="1"/>
    </xf>
    <xf numFmtId="165" fontId="7" fillId="3" borderId="1" xfId="0" applyNumberFormat="1" applyFont="1" applyFill="1" applyBorder="1" applyAlignment="1">
      <alignment horizontal="center" vertical="center" wrapText="1"/>
    </xf>
    <xf numFmtId="164" fontId="7" fillId="3" borderId="1" xfId="1" applyFont="1" applyFill="1" applyBorder="1" applyAlignment="1">
      <alignment vertical="center" wrapText="1"/>
    </xf>
    <xf numFmtId="0" fontId="7" fillId="3" borderId="1" xfId="0" applyFont="1" applyFill="1" applyBorder="1" applyAlignment="1">
      <alignment horizontal="left" vertical="top" wrapText="1"/>
    </xf>
    <xf numFmtId="165" fontId="5" fillId="3" borderId="1" xfId="0" applyNumberFormat="1" applyFont="1" applyFill="1" applyBorder="1" applyAlignment="1">
      <alignment vertical="center"/>
    </xf>
    <xf numFmtId="165" fontId="5" fillId="3" borderId="1" xfId="0" applyNumberFormat="1" applyFont="1" applyFill="1" applyBorder="1" applyAlignment="1">
      <alignment horizontal="center" vertical="center"/>
    </xf>
    <xf numFmtId="166" fontId="5" fillId="3" borderId="1" xfId="0" applyNumberFormat="1" applyFont="1" applyFill="1" applyBorder="1" applyAlignment="1">
      <alignment horizontal="right" vertical="center"/>
    </xf>
    <xf numFmtId="164" fontId="5" fillId="3" borderId="1" xfId="1" applyFont="1" applyFill="1" applyBorder="1" applyAlignment="1">
      <alignment vertical="center"/>
    </xf>
    <xf numFmtId="165" fontId="5" fillId="3" borderId="1" xfId="0" applyNumberFormat="1" applyFont="1" applyFill="1" applyBorder="1" applyAlignment="1">
      <alignment horizontal="right" vertical="center"/>
    </xf>
    <xf numFmtId="167" fontId="9" fillId="3" borderId="1" xfId="0" applyNumberFormat="1" applyFont="1" applyFill="1" applyBorder="1" applyAlignment="1">
      <alignment horizontal="left" vertical="top" wrapText="1"/>
    </xf>
    <xf numFmtId="0" fontId="5" fillId="3" borderId="1" xfId="0" applyFont="1" applyFill="1" applyBorder="1" applyAlignment="1">
      <alignment vertical="center"/>
    </xf>
    <xf numFmtId="3" fontId="5" fillId="3" borderId="1" xfId="0" applyNumberFormat="1" applyFont="1" applyFill="1" applyBorder="1" applyAlignment="1">
      <alignment horizontal="right" vertical="center"/>
    </xf>
    <xf numFmtId="0" fontId="5"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3" fontId="8" fillId="3" borderId="1" xfId="0" applyNumberFormat="1" applyFont="1" applyFill="1" applyBorder="1" applyAlignment="1">
      <alignment horizontal="right" vertical="center"/>
    </xf>
    <xf numFmtId="0" fontId="5" fillId="3" borderId="1" xfId="0"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top" wrapText="1"/>
    </xf>
    <xf numFmtId="0" fontId="5" fillId="3" borderId="1" xfId="0" applyFont="1" applyFill="1" applyBorder="1" applyAlignment="1">
      <alignment horizontal="center" wrapText="1"/>
    </xf>
    <xf numFmtId="165" fontId="5" fillId="3" borderId="1" xfId="0" applyNumberFormat="1" applyFont="1" applyFill="1" applyBorder="1" applyAlignment="1">
      <alignment vertical="center" wrapText="1"/>
    </xf>
    <xf numFmtId="165" fontId="5" fillId="3" borderId="1" xfId="0" applyNumberFormat="1" applyFont="1" applyFill="1" applyBorder="1" applyAlignment="1">
      <alignment horizontal="center" vertical="center" wrapText="1"/>
    </xf>
    <xf numFmtId="164" fontId="5" fillId="3" borderId="1" xfId="1" applyFont="1" applyFill="1" applyBorder="1" applyAlignment="1">
      <alignment vertical="center" wrapText="1"/>
    </xf>
    <xf numFmtId="4" fontId="5" fillId="3" borderId="1" xfId="0" applyNumberFormat="1" applyFont="1" applyFill="1" applyBorder="1" applyAlignment="1">
      <alignment horizontal="center" vertical="center" wrapText="1"/>
    </xf>
    <xf numFmtId="3" fontId="5" fillId="3" borderId="1" xfId="0" applyNumberFormat="1" applyFont="1" applyFill="1" applyBorder="1" applyAlignment="1">
      <alignment vertical="center"/>
    </xf>
    <xf numFmtId="165" fontId="8" fillId="3" borderId="1" xfId="0" applyNumberFormat="1" applyFont="1" applyFill="1" applyBorder="1" applyAlignment="1">
      <alignment vertical="center"/>
    </xf>
    <xf numFmtId="0" fontId="3" fillId="0" borderId="0" xfId="0" applyFont="1" applyAlignment="1">
      <alignment vertical="center"/>
    </xf>
    <xf numFmtId="4" fontId="3" fillId="0" borderId="0" xfId="0" applyNumberFormat="1" applyFont="1" applyAlignme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165" fontId="3" fillId="3" borderId="1" xfId="0" applyNumberFormat="1" applyFont="1" applyFill="1" applyBorder="1" applyAlignment="1">
      <alignment vertical="center"/>
    </xf>
    <xf numFmtId="165" fontId="3" fillId="3" borderId="1" xfId="0" applyNumberFormat="1" applyFont="1" applyFill="1" applyBorder="1" applyAlignment="1">
      <alignment horizontal="center" vertical="center"/>
    </xf>
    <xf numFmtId="165" fontId="3" fillId="0" borderId="1" xfId="0" applyNumberFormat="1" applyFont="1" applyBorder="1" applyAlignment="1">
      <alignment vertical="center"/>
    </xf>
    <xf numFmtId="166" fontId="3" fillId="3" borderId="1" xfId="0" applyNumberFormat="1" applyFont="1" applyFill="1" applyBorder="1" applyAlignment="1">
      <alignment horizontal="righ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top" wrapText="1"/>
    </xf>
    <xf numFmtId="164" fontId="3" fillId="3" borderId="1" xfId="1" applyFont="1" applyFill="1" applyBorder="1" applyAlignment="1">
      <alignment vertical="center"/>
    </xf>
    <xf numFmtId="165" fontId="3" fillId="0" borderId="1" xfId="0" applyNumberFormat="1" applyFont="1" applyBorder="1" applyAlignment="1">
      <alignment horizontal="center" vertical="center"/>
    </xf>
    <xf numFmtId="0" fontId="3" fillId="0" borderId="1" xfId="0" applyFont="1" applyBorder="1" applyAlignment="1">
      <alignment horizontal="center" wrapText="1"/>
    </xf>
    <xf numFmtId="165" fontId="3" fillId="3" borderId="1" xfId="0" applyNumberFormat="1" applyFont="1" applyFill="1" applyBorder="1" applyAlignment="1">
      <alignment horizontal="right" vertical="center"/>
    </xf>
    <xf numFmtId="165" fontId="3" fillId="0" borderId="1" xfId="0" applyNumberFormat="1" applyFont="1" applyBorder="1" applyAlignment="1">
      <alignment vertical="center" wrapText="1"/>
    </xf>
    <xf numFmtId="165" fontId="3" fillId="0" borderId="1" xfId="0" applyNumberFormat="1" applyFont="1" applyBorder="1" applyAlignment="1">
      <alignment horizontal="center" vertical="center" wrapText="1"/>
    </xf>
    <xf numFmtId="164" fontId="3" fillId="0" borderId="1" xfId="1" applyFont="1" applyBorder="1" applyAlignment="1">
      <alignment vertical="center" wrapText="1"/>
    </xf>
    <xf numFmtId="0" fontId="3" fillId="0" borderId="1" xfId="0" applyFont="1" applyBorder="1" applyAlignment="1">
      <alignment vertical="center"/>
    </xf>
    <xf numFmtId="3" fontId="3" fillId="4" borderId="1" xfId="0" applyNumberFormat="1" applyFont="1" applyFill="1" applyBorder="1" applyAlignment="1">
      <alignment horizontal="right" vertical="center"/>
    </xf>
    <xf numFmtId="3"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3" fontId="3" fillId="0" borderId="1" xfId="0" applyNumberFormat="1" applyFont="1" applyBorder="1" applyAlignment="1">
      <alignment vertical="center"/>
    </xf>
    <xf numFmtId="0" fontId="3" fillId="2" borderId="1" xfId="2" applyFont="1" applyFill="1" applyBorder="1" applyAlignment="1">
      <alignment horizontal="center" vertical="center" wrapText="1"/>
    </xf>
    <xf numFmtId="1" fontId="3" fillId="3" borderId="1" xfId="2" applyNumberFormat="1" applyFont="1" applyFill="1" applyBorder="1" applyAlignment="1">
      <alignment horizontal="center" vertical="center" wrapText="1"/>
    </xf>
    <xf numFmtId="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3" fontId="3" fillId="3" borderId="1" xfId="0" applyNumberFormat="1" applyFont="1" applyFill="1" applyBorder="1" applyAlignment="1">
      <alignment horizontal="right" vertical="center"/>
    </xf>
    <xf numFmtId="3"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wrapText="1"/>
    </xf>
    <xf numFmtId="167" fontId="10" fillId="3" borderId="1" xfId="0" applyNumberFormat="1" applyFont="1" applyFill="1" applyBorder="1" applyAlignment="1">
      <alignment horizontal="left" vertical="top" wrapText="1"/>
    </xf>
    <xf numFmtId="165" fontId="2" fillId="3" borderId="1" xfId="0" applyNumberFormat="1" applyFont="1" applyFill="1" applyBorder="1" applyAlignment="1">
      <alignment vertical="center"/>
    </xf>
    <xf numFmtId="165" fontId="2" fillId="3" borderId="1" xfId="0" applyNumberFormat="1" applyFont="1" applyFill="1" applyBorder="1" applyAlignment="1">
      <alignment horizontal="center" vertical="center"/>
    </xf>
    <xf numFmtId="166" fontId="2" fillId="3" borderId="1" xfId="0" applyNumberFormat="1" applyFont="1" applyFill="1" applyBorder="1" applyAlignment="1">
      <alignment horizontal="right" vertical="center"/>
    </xf>
    <xf numFmtId="164" fontId="2" fillId="3" borderId="1" xfId="1" applyFont="1" applyFill="1" applyBorder="1" applyAlignment="1">
      <alignment vertical="center"/>
    </xf>
    <xf numFmtId="165" fontId="2" fillId="3" borderId="1" xfId="0" applyNumberFormat="1" applyFont="1" applyFill="1" applyBorder="1" applyAlignment="1">
      <alignment horizontal="right" vertical="center"/>
    </xf>
    <xf numFmtId="0" fontId="2" fillId="3" borderId="0" xfId="0" applyFont="1" applyFill="1" applyAlignment="1">
      <alignment vertical="center"/>
    </xf>
    <xf numFmtId="4" fontId="2" fillId="3" borderId="0" xfId="0" applyNumberFormat="1" applyFont="1" applyFill="1" applyAlignment="1">
      <alignment vertical="center"/>
    </xf>
    <xf numFmtId="0" fontId="2" fillId="3" borderId="0" xfId="0" applyFont="1" applyFill="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top" wrapText="1"/>
    </xf>
    <xf numFmtId="0" fontId="2" fillId="3" borderId="1" xfId="0" applyFont="1" applyFill="1" applyBorder="1" applyAlignment="1">
      <alignment horizontal="center" wrapText="1"/>
    </xf>
    <xf numFmtId="165" fontId="2" fillId="3" borderId="1" xfId="0" applyNumberFormat="1" applyFont="1" applyFill="1" applyBorder="1" applyAlignment="1">
      <alignment vertical="center" wrapText="1"/>
    </xf>
    <xf numFmtId="165" fontId="2" fillId="3" borderId="1" xfId="0" applyNumberFormat="1" applyFont="1" applyFill="1" applyBorder="1" applyAlignment="1">
      <alignment horizontal="center" vertical="center" wrapText="1"/>
    </xf>
    <xf numFmtId="164" fontId="2" fillId="3" borderId="1" xfId="1" applyFont="1" applyFill="1" applyBorder="1" applyAlignment="1">
      <alignment vertical="center" wrapText="1"/>
    </xf>
    <xf numFmtId="0" fontId="2" fillId="2" borderId="1" xfId="2" applyFont="1" applyFill="1" applyBorder="1" applyAlignment="1">
      <alignment horizontal="center" vertical="center" wrapText="1"/>
    </xf>
    <xf numFmtId="1" fontId="2" fillId="3" borderId="1" xfId="2"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0" fontId="2" fillId="3" borderId="1" xfId="0" applyFont="1" applyFill="1" applyBorder="1" applyAlignment="1">
      <alignment vertical="center"/>
    </xf>
    <xf numFmtId="3" fontId="2" fillId="3" borderId="1" xfId="0" applyNumberFormat="1" applyFont="1" applyFill="1" applyBorder="1" applyAlignment="1">
      <alignment vertical="center"/>
    </xf>
    <xf numFmtId="3" fontId="2" fillId="3" borderId="1" xfId="0" applyNumberFormat="1" applyFont="1" applyFill="1" applyBorder="1" applyAlignment="1">
      <alignment horizontal="right" vertical="center"/>
    </xf>
    <xf numFmtId="3" fontId="2" fillId="3" borderId="1" xfId="0" applyNumberFormat="1" applyFont="1" applyFill="1" applyBorder="1" applyAlignment="1">
      <alignment horizontal="center" vertical="center" wrapText="1"/>
    </xf>
    <xf numFmtId="165" fontId="1" fillId="3" borderId="1" xfId="0" applyNumberFormat="1" applyFont="1" applyFill="1" applyBorder="1" applyAlignment="1">
      <alignment vertical="center"/>
    </xf>
    <xf numFmtId="165" fontId="1" fillId="3" borderId="1" xfId="0" applyNumberFormat="1" applyFont="1" applyFill="1" applyBorder="1" applyAlignment="1">
      <alignment horizontal="center" vertical="center"/>
    </xf>
    <xf numFmtId="166" fontId="1" fillId="3" borderId="1" xfId="0" applyNumberFormat="1" applyFont="1" applyFill="1" applyBorder="1" applyAlignment="1">
      <alignment horizontal="right" vertical="center"/>
    </xf>
    <xf numFmtId="164" fontId="1" fillId="3" borderId="1" xfId="1" applyFont="1" applyFill="1" applyBorder="1" applyAlignment="1">
      <alignment vertical="center"/>
    </xf>
    <xf numFmtId="165" fontId="1" fillId="3" borderId="1" xfId="0" applyNumberFormat="1" applyFont="1" applyFill="1" applyBorder="1" applyAlignment="1">
      <alignment horizontal="right" vertical="center"/>
    </xf>
    <xf numFmtId="0" fontId="1" fillId="3" borderId="0" xfId="0" applyFont="1" applyFill="1" applyAlignment="1">
      <alignment vertical="center"/>
    </xf>
    <xf numFmtId="4" fontId="1" fillId="3" borderId="0" xfId="0" applyNumberFormat="1" applyFont="1" applyFill="1" applyAlignment="1">
      <alignment vertical="center"/>
    </xf>
    <xf numFmtId="0" fontId="1" fillId="3" borderId="0" xfId="0" applyFont="1" applyFill="1" applyAlignment="1">
      <alignment horizontal="center" vertical="center"/>
    </xf>
    <xf numFmtId="0" fontId="1" fillId="3" borderId="1" xfId="0" applyFont="1" applyFill="1" applyBorder="1" applyAlignment="1">
      <alignment vertical="center"/>
    </xf>
    <xf numFmtId="3" fontId="1" fillId="3" borderId="1" xfId="0" applyNumberFormat="1" applyFont="1" applyFill="1" applyBorder="1" applyAlignment="1">
      <alignment vertical="center"/>
    </xf>
    <xf numFmtId="3" fontId="1" fillId="3" borderId="1" xfId="0" applyNumberFormat="1" applyFont="1" applyFill="1" applyBorder="1" applyAlignment="1">
      <alignment horizontal="right"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3"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top" wrapText="1"/>
    </xf>
    <xf numFmtId="0" fontId="1" fillId="3" borderId="1" xfId="0" applyFont="1" applyFill="1" applyBorder="1" applyAlignment="1">
      <alignment horizontal="center" wrapText="1"/>
    </xf>
    <xf numFmtId="165" fontId="1" fillId="3" borderId="1" xfId="0" applyNumberFormat="1" applyFont="1" applyFill="1" applyBorder="1" applyAlignment="1">
      <alignment vertical="center" wrapText="1"/>
    </xf>
    <xf numFmtId="165" fontId="1" fillId="3" borderId="1" xfId="0" applyNumberFormat="1" applyFont="1" applyFill="1" applyBorder="1" applyAlignment="1">
      <alignment horizontal="center" vertical="center" wrapText="1"/>
    </xf>
    <xf numFmtId="164" fontId="1" fillId="3" borderId="1" xfId="1" applyFont="1" applyFill="1" applyBorder="1" applyAlignment="1">
      <alignment vertical="center" wrapText="1"/>
    </xf>
    <xf numFmtId="4" fontId="1" fillId="3" borderId="1" xfId="0" applyNumberFormat="1" applyFont="1" applyFill="1" applyBorder="1" applyAlignment="1">
      <alignment horizontal="center" vertical="center" wrapText="1"/>
    </xf>
    <xf numFmtId="0" fontId="1" fillId="2" borderId="1" xfId="2" applyFont="1" applyFill="1" applyBorder="1" applyAlignment="1">
      <alignment horizontal="center" vertical="center" wrapText="1"/>
    </xf>
    <xf numFmtId="1" fontId="1" fillId="3" borderId="1" xfId="2" applyNumberFormat="1" applyFont="1" applyFill="1" applyBorder="1" applyAlignment="1">
      <alignment horizontal="center" vertical="center" wrapText="1"/>
    </xf>
    <xf numFmtId="0" fontId="1" fillId="3" borderId="0" xfId="0" applyFont="1" applyFill="1" applyAlignment="1">
      <alignment horizontal="center" vertical="center"/>
    </xf>
    <xf numFmtId="0" fontId="1" fillId="3" borderId="0" xfId="0" applyFont="1" applyFill="1" applyAlignment="1">
      <alignment horizontal="center" vertical="center"/>
    </xf>
    <xf numFmtId="165" fontId="0" fillId="3" borderId="1" xfId="0" applyNumberFormat="1" applyFont="1" applyFill="1" applyBorder="1" applyAlignment="1">
      <alignment vertical="center"/>
    </xf>
    <xf numFmtId="165" fontId="0" fillId="3" borderId="1" xfId="0" applyNumberFormat="1" applyFont="1" applyFill="1" applyBorder="1" applyAlignment="1">
      <alignment horizontal="center" vertical="center"/>
    </xf>
    <xf numFmtId="166" fontId="0" fillId="3" borderId="1" xfId="0" applyNumberFormat="1" applyFont="1" applyFill="1" applyBorder="1" applyAlignment="1">
      <alignment horizontal="right" vertical="center"/>
    </xf>
    <xf numFmtId="164" fontId="0" fillId="3" borderId="1" xfId="1" applyFont="1" applyFill="1" applyBorder="1" applyAlignment="1">
      <alignment vertical="center"/>
    </xf>
    <xf numFmtId="165" fontId="0" fillId="3" borderId="1" xfId="0" applyNumberFormat="1" applyFont="1" applyFill="1" applyBorder="1" applyAlignment="1">
      <alignment horizontal="right" vertical="center"/>
    </xf>
    <xf numFmtId="167" fontId="12" fillId="3" borderId="1" xfId="0" applyNumberFormat="1" applyFont="1" applyFill="1" applyBorder="1" applyAlignment="1">
      <alignment horizontal="center" vertical="top" wrapText="1"/>
    </xf>
    <xf numFmtId="3" fontId="0" fillId="3" borderId="1" xfId="0" applyNumberFormat="1" applyFont="1" applyFill="1" applyBorder="1" applyAlignment="1">
      <alignment vertical="center"/>
    </xf>
    <xf numFmtId="3" fontId="0" fillId="3" borderId="1" xfId="0" applyNumberFormat="1" applyFont="1" applyFill="1" applyBorder="1" applyAlignment="1">
      <alignment horizontal="right" vertical="center"/>
    </xf>
    <xf numFmtId="0" fontId="0" fillId="3" borderId="1" xfId="0" applyFont="1" applyFill="1" applyBorder="1" applyAlignment="1">
      <alignment horizontal="center" vertical="center"/>
    </xf>
    <xf numFmtId="3" fontId="11" fillId="3" borderId="1" xfId="0" applyNumberFormat="1" applyFont="1" applyFill="1" applyBorder="1" applyAlignment="1">
      <alignment horizontal="right" vertical="center"/>
    </xf>
    <xf numFmtId="0" fontId="11" fillId="3" borderId="1" xfId="0" applyFont="1" applyFill="1" applyBorder="1" applyAlignment="1">
      <alignment horizontal="center" vertical="center" wrapText="1"/>
    </xf>
    <xf numFmtId="3" fontId="0"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1" xfId="0" applyFont="1" applyFill="1" applyBorder="1" applyAlignment="1">
      <alignment horizontal="center" vertical="top" wrapText="1"/>
    </xf>
    <xf numFmtId="165" fontId="11" fillId="3" borderId="1" xfId="0" applyNumberFormat="1" applyFont="1" applyFill="1" applyBorder="1" applyAlignment="1">
      <alignment vertical="center"/>
    </xf>
    <xf numFmtId="165" fontId="11" fillId="3" borderId="1" xfId="0" applyNumberFormat="1" applyFont="1" applyFill="1" applyBorder="1" applyAlignment="1">
      <alignment horizontal="center" vertical="center"/>
    </xf>
    <xf numFmtId="0" fontId="0" fillId="3" borderId="1" xfId="0" applyFont="1" applyFill="1" applyBorder="1" applyAlignment="1">
      <alignment horizontal="center" wrapText="1"/>
    </xf>
    <xf numFmtId="165" fontId="0" fillId="3" borderId="1" xfId="0" applyNumberFormat="1" applyFont="1" applyFill="1" applyBorder="1" applyAlignment="1">
      <alignment vertical="center" wrapText="1"/>
    </xf>
    <xf numFmtId="165" fontId="0" fillId="3" borderId="1" xfId="0" applyNumberFormat="1" applyFont="1" applyFill="1" applyBorder="1" applyAlignment="1">
      <alignment horizontal="center" vertical="center" wrapText="1"/>
    </xf>
    <xf numFmtId="164" fontId="0" fillId="3" borderId="1" xfId="1" applyFont="1" applyFill="1" applyBorder="1" applyAlignment="1">
      <alignment vertical="center" wrapText="1"/>
    </xf>
    <xf numFmtId="4" fontId="0" fillId="3" borderId="1" xfId="0" applyNumberFormat="1" applyFont="1" applyFill="1" applyBorder="1" applyAlignment="1">
      <alignment horizontal="center" vertical="center" wrapText="1"/>
    </xf>
    <xf numFmtId="0" fontId="1" fillId="3" borderId="0" xfId="0" applyFont="1" applyFill="1" applyAlignment="1">
      <alignment horizontal="center" vertical="center"/>
    </xf>
    <xf numFmtId="0" fontId="1" fillId="3" borderId="0" xfId="0" applyFont="1" applyFill="1" applyAlignment="1">
      <alignment horizontal="center" vertical="center"/>
    </xf>
    <xf numFmtId="167" fontId="9" fillId="3" borderId="1" xfId="0" applyNumberFormat="1" applyFont="1" applyFill="1" applyBorder="1" applyAlignment="1">
      <alignment horizontal="center" vertical="top" wrapText="1"/>
    </xf>
    <xf numFmtId="165" fontId="8" fillId="3" borderId="1" xfId="0" applyNumberFormat="1" applyFont="1" applyFill="1" applyBorder="1" applyAlignment="1">
      <alignment horizontal="center" vertical="center"/>
    </xf>
    <xf numFmtId="0" fontId="1" fillId="3" borderId="0" xfId="0" applyFont="1" applyFill="1" applyAlignment="1">
      <alignment horizontal="center" vertical="center"/>
    </xf>
    <xf numFmtId="167" fontId="13" fillId="3" borderId="1" xfId="0" applyNumberFormat="1" applyFont="1" applyFill="1" applyBorder="1" applyAlignment="1">
      <alignment horizontal="center" vertical="top" wrapText="1"/>
    </xf>
    <xf numFmtId="0" fontId="1" fillId="3" borderId="0" xfId="0" applyFont="1" applyFill="1" applyAlignment="1">
      <alignment horizontal="center" vertical="center"/>
    </xf>
    <xf numFmtId="0" fontId="1" fillId="3" borderId="0" xfId="0" applyFont="1" applyFill="1" applyAlignment="1">
      <alignment horizontal="center" vertical="center"/>
    </xf>
    <xf numFmtId="0" fontId="7" fillId="3" borderId="1" xfId="0" applyFont="1" applyFill="1" applyBorder="1" applyAlignment="1">
      <alignment horizontal="center" vertical="top" wrapText="1"/>
    </xf>
    <xf numFmtId="0" fontId="1" fillId="3" borderId="0" xfId="0" applyFont="1" applyFill="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2" fillId="3" borderId="0" xfId="0" applyFont="1" applyFill="1" applyAlignment="1">
      <alignment horizontal="center" vertical="center"/>
    </xf>
    <xf numFmtId="167" fontId="14" fillId="3" borderId="1" xfId="0" applyNumberFormat="1" applyFont="1" applyFill="1" applyBorder="1" applyAlignment="1">
      <alignment horizontal="center" vertical="top" wrapText="1"/>
    </xf>
    <xf numFmtId="165" fontId="15" fillId="3" borderId="1" xfId="0" applyNumberFormat="1" applyFont="1" applyFill="1" applyBorder="1" applyAlignment="1">
      <alignment vertical="center"/>
    </xf>
    <xf numFmtId="165" fontId="15" fillId="3" borderId="1" xfId="0" applyNumberFormat="1" applyFont="1" applyFill="1" applyBorder="1" applyAlignment="1">
      <alignment horizontal="center" vertical="center"/>
    </xf>
    <xf numFmtId="3" fontId="15" fillId="3" borderId="1" xfId="0" applyNumberFormat="1" applyFont="1" applyFill="1" applyBorder="1" applyAlignment="1">
      <alignment vertical="center"/>
    </xf>
    <xf numFmtId="3" fontId="15" fillId="3" borderId="1" xfId="0" applyNumberFormat="1" applyFont="1" applyFill="1" applyBorder="1" applyAlignment="1">
      <alignment horizontal="right" vertical="center"/>
    </xf>
    <xf numFmtId="0" fontId="15"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3" fontId="15" fillId="3" borderId="1" xfId="0" applyNumberFormat="1" applyFont="1" applyFill="1" applyBorder="1" applyAlignment="1">
      <alignment horizontal="center" vertical="center" wrapText="1"/>
    </xf>
    <xf numFmtId="166" fontId="15" fillId="3" borderId="1" xfId="0" applyNumberFormat="1" applyFont="1" applyFill="1" applyBorder="1" applyAlignment="1">
      <alignment horizontal="right" vertical="center"/>
    </xf>
    <xf numFmtId="0" fontId="15" fillId="3" borderId="1" xfId="0" applyFont="1" applyFill="1" applyBorder="1" applyAlignment="1">
      <alignment horizontal="center" vertical="top" wrapText="1"/>
    </xf>
    <xf numFmtId="164" fontId="15" fillId="3" borderId="1" xfId="1" applyFont="1" applyFill="1" applyBorder="1" applyAlignment="1">
      <alignment vertical="center"/>
    </xf>
    <xf numFmtId="0" fontId="15" fillId="3" borderId="1" xfId="0" applyFont="1" applyFill="1" applyBorder="1" applyAlignment="1">
      <alignment horizontal="center" wrapText="1"/>
    </xf>
    <xf numFmtId="165" fontId="15" fillId="3" borderId="1" xfId="0" applyNumberFormat="1" applyFont="1" applyFill="1" applyBorder="1" applyAlignment="1">
      <alignment horizontal="right" vertical="center"/>
    </xf>
    <xf numFmtId="165" fontId="15" fillId="3" borderId="1" xfId="0" applyNumberFormat="1" applyFont="1" applyFill="1" applyBorder="1" applyAlignment="1">
      <alignment vertical="center" wrapText="1"/>
    </xf>
    <xf numFmtId="165" fontId="15" fillId="3" borderId="1" xfId="0" applyNumberFormat="1" applyFont="1" applyFill="1" applyBorder="1" applyAlignment="1">
      <alignment horizontal="center" vertical="center" wrapText="1"/>
    </xf>
    <xf numFmtId="164" fontId="15" fillId="3" borderId="1" xfId="1" applyFont="1" applyFill="1" applyBorder="1" applyAlignment="1">
      <alignment vertical="center" wrapText="1"/>
    </xf>
    <xf numFmtId="4" fontId="15" fillId="3" borderId="1" xfId="0" applyNumberFormat="1" applyFont="1" applyFill="1" applyBorder="1" applyAlignment="1">
      <alignment horizontal="center" vertical="center" wrapText="1"/>
    </xf>
  </cellXfs>
  <cellStyles count="3">
    <cellStyle name="Millares" xfId="1" builtinId="3"/>
    <cellStyle name="Normal" xfId="0" builtinId="0"/>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1"/>
  <sheetViews>
    <sheetView tabSelected="1" topLeftCell="A312" zoomScaleNormal="100" workbookViewId="0">
      <selection activeCell="G369" sqref="G369"/>
    </sheetView>
  </sheetViews>
  <sheetFormatPr baseColWidth="10" defaultRowHeight="15" x14ac:dyDescent="0.25"/>
  <cols>
    <col min="1" max="1" width="31.28515625" customWidth="1"/>
    <col min="2" max="2" width="16.7109375" customWidth="1"/>
    <col min="3" max="3" width="14.85546875" customWidth="1"/>
    <col min="4" max="4" width="14.140625" customWidth="1"/>
    <col min="5" max="5" width="18.85546875" customWidth="1"/>
    <col min="6" max="6" width="12" customWidth="1"/>
    <col min="7" max="7" width="12.5703125" customWidth="1"/>
    <col min="8" max="8" width="12.28515625" hidden="1" customWidth="1"/>
    <col min="9" max="9" width="0.140625" hidden="1" customWidth="1"/>
    <col min="10" max="10" width="9" hidden="1" customWidth="1"/>
    <col min="11" max="11" width="29.140625" hidden="1" customWidth="1"/>
    <col min="12" max="12" width="0.5703125" customWidth="1"/>
    <col min="13" max="13" width="53" customWidth="1"/>
  </cols>
  <sheetData>
    <row r="1" spans="1:11" ht="15.75" x14ac:dyDescent="0.25">
      <c r="A1" s="152" t="s">
        <v>0</v>
      </c>
      <c r="B1" s="152"/>
      <c r="C1" s="152"/>
      <c r="D1" s="152"/>
      <c r="E1" s="152"/>
      <c r="F1" s="152"/>
      <c r="G1" s="152"/>
      <c r="H1" s="152"/>
      <c r="I1" s="152"/>
      <c r="J1" s="152"/>
      <c r="K1" s="152"/>
    </row>
    <row r="2" spans="1:11" ht="15.75" x14ac:dyDescent="0.25">
      <c r="A2" s="152" t="s">
        <v>36</v>
      </c>
      <c r="B2" s="152"/>
      <c r="C2" s="152"/>
      <c r="D2" s="152"/>
      <c r="E2" s="152"/>
      <c r="F2" s="152"/>
      <c r="G2" s="152"/>
      <c r="H2" s="152"/>
      <c r="I2" s="152"/>
      <c r="J2" s="152"/>
      <c r="K2" s="152"/>
    </row>
    <row r="3" spans="1:11" ht="15.75" x14ac:dyDescent="0.25">
      <c r="A3" s="1"/>
      <c r="B3" s="1"/>
      <c r="C3" s="1"/>
      <c r="D3" s="1"/>
      <c r="E3" s="1"/>
      <c r="F3" s="1"/>
      <c r="G3" s="2"/>
      <c r="H3" s="2"/>
      <c r="I3" s="2"/>
      <c r="J3" s="2"/>
      <c r="K3" s="2"/>
    </row>
    <row r="4" spans="1:11" ht="75" x14ac:dyDescent="0.25">
      <c r="A4" s="3" t="s">
        <v>1</v>
      </c>
      <c r="B4" s="3" t="s">
        <v>2</v>
      </c>
      <c r="C4" s="4" t="s">
        <v>3</v>
      </c>
      <c r="D4" s="4" t="s">
        <v>4</v>
      </c>
      <c r="E4" s="5" t="s">
        <v>5</v>
      </c>
      <c r="F4" s="5" t="s">
        <v>6</v>
      </c>
      <c r="G4" s="5" t="s">
        <v>32</v>
      </c>
      <c r="H4" s="5" t="s">
        <v>7</v>
      </c>
      <c r="I4" s="5" t="s">
        <v>8</v>
      </c>
      <c r="J4" s="5" t="s">
        <v>9</v>
      </c>
      <c r="K4" s="6" t="s">
        <v>10</v>
      </c>
    </row>
    <row r="5" spans="1:11" x14ac:dyDescent="0.25">
      <c r="A5" s="7"/>
      <c r="B5" s="8">
        <f t="shared" ref="B5:I5" si="0">+B13+B6+B17+B24</f>
        <v>3254106</v>
      </c>
      <c r="C5" s="8">
        <f t="shared" si="0"/>
        <v>3254106</v>
      </c>
      <c r="D5" s="8">
        <f t="shared" si="0"/>
        <v>812822</v>
      </c>
      <c r="E5" s="8">
        <f t="shared" si="0"/>
        <v>24943</v>
      </c>
      <c r="F5" s="8">
        <f t="shared" si="0"/>
        <v>0</v>
      </c>
      <c r="G5" s="8">
        <f t="shared" si="0"/>
        <v>0</v>
      </c>
      <c r="H5" s="8">
        <f t="shared" si="0"/>
        <v>0</v>
      </c>
      <c r="I5" s="8">
        <f t="shared" si="0"/>
        <v>0</v>
      </c>
      <c r="J5" s="9">
        <f>SUM(E5/D5)*100</f>
        <v>3.0686915462425968</v>
      </c>
      <c r="K5" s="6"/>
    </row>
    <row r="6" spans="1:11" x14ac:dyDescent="0.25">
      <c r="A6" s="10" t="s">
        <v>11</v>
      </c>
      <c r="B6" s="9">
        <f t="shared" ref="B6:I6" si="1">SUM(B7:B12)</f>
        <v>1058802</v>
      </c>
      <c r="C6" s="9">
        <f t="shared" si="1"/>
        <v>1058802</v>
      </c>
      <c r="D6" s="9">
        <f t="shared" si="1"/>
        <v>373760</v>
      </c>
      <c r="E6" s="9">
        <f t="shared" si="1"/>
        <v>24943</v>
      </c>
      <c r="F6" s="9">
        <f t="shared" si="1"/>
        <v>0</v>
      </c>
      <c r="G6" s="9">
        <f t="shared" si="1"/>
        <v>0</v>
      </c>
      <c r="H6" s="9">
        <f t="shared" si="1"/>
        <v>0</v>
      </c>
      <c r="I6" s="9">
        <f t="shared" si="1"/>
        <v>0</v>
      </c>
      <c r="J6" s="9">
        <f>SUM(E6/D6)*100</f>
        <v>6.6735338184931505</v>
      </c>
      <c r="K6" s="10"/>
    </row>
    <row r="7" spans="1:11" ht="30" x14ac:dyDescent="0.25">
      <c r="A7" s="10" t="s">
        <v>12</v>
      </c>
      <c r="B7" s="11">
        <v>440000</v>
      </c>
      <c r="C7" s="12">
        <v>440000</v>
      </c>
      <c r="D7" s="13">
        <v>220000</v>
      </c>
      <c r="E7" s="12">
        <v>0</v>
      </c>
      <c r="F7" s="12"/>
      <c r="G7" s="12"/>
      <c r="H7" s="12"/>
      <c r="I7" s="14"/>
      <c r="J7" s="13"/>
      <c r="K7" s="10" t="s">
        <v>15</v>
      </c>
    </row>
    <row r="8" spans="1:11" ht="60" x14ac:dyDescent="0.25">
      <c r="A8" s="10" t="s">
        <v>13</v>
      </c>
      <c r="B8" s="11">
        <v>300000</v>
      </c>
      <c r="C8" s="12">
        <v>300000</v>
      </c>
      <c r="D8" s="13">
        <v>90000</v>
      </c>
      <c r="E8" s="12">
        <v>24943</v>
      </c>
      <c r="F8" s="12"/>
      <c r="G8" s="12"/>
      <c r="H8" s="12"/>
      <c r="I8" s="12"/>
      <c r="J8" s="13"/>
      <c r="K8" s="21" t="s">
        <v>33</v>
      </c>
    </row>
    <row r="9" spans="1:11" ht="45" x14ac:dyDescent="0.25">
      <c r="A9" s="10" t="s">
        <v>14</v>
      </c>
      <c r="B9" s="11">
        <v>155000</v>
      </c>
      <c r="C9" s="12">
        <v>155000</v>
      </c>
      <c r="D9" s="13">
        <v>31000</v>
      </c>
      <c r="E9" s="12">
        <v>0</v>
      </c>
      <c r="F9" s="12"/>
      <c r="G9" s="12"/>
      <c r="H9" s="12"/>
      <c r="I9" s="16"/>
      <c r="J9" s="13"/>
      <c r="K9" s="10" t="s">
        <v>15</v>
      </c>
    </row>
    <row r="10" spans="1:11" ht="60" x14ac:dyDescent="0.25">
      <c r="A10" s="10" t="s">
        <v>16</v>
      </c>
      <c r="B10" s="11">
        <v>93802</v>
      </c>
      <c r="C10" s="12">
        <v>93802</v>
      </c>
      <c r="D10" s="13">
        <v>18760</v>
      </c>
      <c r="E10" s="12">
        <v>0</v>
      </c>
      <c r="F10" s="12"/>
      <c r="G10" s="12"/>
      <c r="H10" s="12"/>
      <c r="I10" s="16"/>
      <c r="J10" s="13"/>
      <c r="K10" s="10" t="s">
        <v>15</v>
      </c>
    </row>
    <row r="11" spans="1:11" ht="30" x14ac:dyDescent="0.25">
      <c r="A11" s="10" t="s">
        <v>17</v>
      </c>
      <c r="B11" s="11">
        <v>10000</v>
      </c>
      <c r="C11" s="12">
        <v>10000</v>
      </c>
      <c r="D11" s="13">
        <v>2000</v>
      </c>
      <c r="E11" s="12">
        <v>0</v>
      </c>
      <c r="F11" s="12"/>
      <c r="G11" s="12"/>
      <c r="H11" s="12"/>
      <c r="I11" s="16"/>
      <c r="J11" s="13"/>
      <c r="K11" s="10" t="s">
        <v>15</v>
      </c>
    </row>
    <row r="12" spans="1:11" ht="30" x14ac:dyDescent="0.25">
      <c r="A12" s="10" t="s">
        <v>18</v>
      </c>
      <c r="B12" s="11">
        <v>60000</v>
      </c>
      <c r="C12" s="12">
        <v>60000</v>
      </c>
      <c r="D12" s="13">
        <v>12000</v>
      </c>
      <c r="E12" s="12">
        <v>0</v>
      </c>
      <c r="F12" s="12"/>
      <c r="G12" s="12"/>
      <c r="H12" s="12"/>
      <c r="I12" s="16"/>
      <c r="J12" s="13"/>
      <c r="K12" s="10" t="s">
        <v>15</v>
      </c>
    </row>
    <row r="13" spans="1:11" ht="30" x14ac:dyDescent="0.25">
      <c r="A13" s="10" t="s">
        <v>19</v>
      </c>
      <c r="B13" s="12">
        <f>SUM(B14:B16)</f>
        <v>516635</v>
      </c>
      <c r="C13" s="12">
        <f>SUM(C14:C16)</f>
        <v>516635</v>
      </c>
      <c r="D13" s="13">
        <f>SUM(D14:D16)</f>
        <v>103327</v>
      </c>
      <c r="E13" s="12">
        <f>SUM(E14:E16)</f>
        <v>0</v>
      </c>
      <c r="F13" s="12">
        <f>SUM(F14:F16)</f>
        <v>0</v>
      </c>
      <c r="G13" s="12">
        <f>SUM(G16:G16)</f>
        <v>0</v>
      </c>
      <c r="H13" s="12">
        <f>SUM(H16:H16)</f>
        <v>0</v>
      </c>
      <c r="I13" s="12">
        <f>SUM(I14:I16)</f>
        <v>0</v>
      </c>
      <c r="J13" s="12">
        <f>SUM(J16:J16)</f>
        <v>0</v>
      </c>
      <c r="K13" s="10"/>
    </row>
    <row r="14" spans="1:11" ht="30" x14ac:dyDescent="0.25">
      <c r="A14" s="10" t="s">
        <v>20</v>
      </c>
      <c r="B14" s="11">
        <v>416635</v>
      </c>
      <c r="C14" s="12">
        <v>416635</v>
      </c>
      <c r="D14" s="13">
        <v>83327</v>
      </c>
      <c r="E14" s="12">
        <v>0</v>
      </c>
      <c r="F14" s="12"/>
      <c r="G14" s="12"/>
      <c r="H14" s="12"/>
      <c r="I14" s="16"/>
      <c r="J14" s="13"/>
      <c r="K14" s="15" t="s">
        <v>15</v>
      </c>
    </row>
    <row r="15" spans="1:11" ht="45" x14ac:dyDescent="0.25">
      <c r="A15" s="10" t="s">
        <v>21</v>
      </c>
      <c r="B15" s="11">
        <v>100000</v>
      </c>
      <c r="C15" s="12">
        <v>100000</v>
      </c>
      <c r="D15" s="13">
        <v>20000</v>
      </c>
      <c r="E15" s="12">
        <v>0</v>
      </c>
      <c r="F15" s="12"/>
      <c r="G15" s="12"/>
      <c r="H15" s="12"/>
      <c r="I15" s="16"/>
      <c r="J15" s="13"/>
      <c r="K15" s="15" t="s">
        <v>15</v>
      </c>
    </row>
    <row r="16" spans="1:11" ht="30" x14ac:dyDescent="0.25">
      <c r="A16" s="10" t="s">
        <v>22</v>
      </c>
      <c r="B16" s="11"/>
      <c r="C16" s="12"/>
      <c r="D16" s="13"/>
      <c r="E16" s="12"/>
      <c r="F16" s="12"/>
      <c r="G16" s="12"/>
      <c r="H16" s="17"/>
      <c r="I16" s="16"/>
      <c r="J16" s="13"/>
      <c r="K16" s="15" t="s">
        <v>15</v>
      </c>
    </row>
    <row r="17" spans="1:11" x14ac:dyDescent="0.25">
      <c r="A17" s="10" t="s">
        <v>23</v>
      </c>
      <c r="B17" s="12">
        <f>SUM(B18:B23)</f>
        <v>1594048</v>
      </c>
      <c r="C17" s="12">
        <f>SUM(C18:C23)</f>
        <v>1594048</v>
      </c>
      <c r="D17" s="13">
        <f>SUM(D18:D23)</f>
        <v>318810</v>
      </c>
      <c r="E17" s="12">
        <f t="shared" ref="E17:J17" si="2">SUM(E18:E21)</f>
        <v>0</v>
      </c>
      <c r="F17" s="12">
        <f t="shared" si="2"/>
        <v>0</v>
      </c>
      <c r="G17" s="12">
        <f t="shared" si="2"/>
        <v>0</v>
      </c>
      <c r="H17" s="12">
        <f t="shared" si="2"/>
        <v>0</v>
      </c>
      <c r="I17" s="12">
        <f t="shared" si="2"/>
        <v>0</v>
      </c>
      <c r="J17" s="12">
        <f t="shared" si="2"/>
        <v>0</v>
      </c>
      <c r="K17" s="10"/>
    </row>
    <row r="18" spans="1:11" ht="30" x14ac:dyDescent="0.25">
      <c r="A18" s="10" t="s">
        <v>24</v>
      </c>
      <c r="B18" s="11">
        <v>39000</v>
      </c>
      <c r="C18" s="12">
        <v>39000</v>
      </c>
      <c r="D18" s="13">
        <v>7800</v>
      </c>
      <c r="E18" s="12">
        <v>0</v>
      </c>
      <c r="F18" s="12"/>
      <c r="G18" s="12"/>
      <c r="H18" s="17"/>
      <c r="I18" s="12"/>
      <c r="J18" s="13"/>
      <c r="K18" s="10" t="s">
        <v>15</v>
      </c>
    </row>
    <row r="19" spans="1:11" ht="30" x14ac:dyDescent="0.25">
      <c r="A19" s="10" t="s">
        <v>25</v>
      </c>
      <c r="B19" s="11">
        <v>555048</v>
      </c>
      <c r="C19" s="12">
        <v>555048</v>
      </c>
      <c r="D19" s="13">
        <v>111010</v>
      </c>
      <c r="E19" s="12">
        <v>0</v>
      </c>
      <c r="F19" s="12"/>
      <c r="G19" s="12"/>
      <c r="H19" s="17"/>
      <c r="I19" s="12"/>
      <c r="J19" s="13"/>
      <c r="K19" s="10" t="s">
        <v>15</v>
      </c>
    </row>
    <row r="20" spans="1:11" ht="30" x14ac:dyDescent="0.25">
      <c r="A20" s="10" t="s">
        <v>26</v>
      </c>
      <c r="B20" s="11">
        <v>200000</v>
      </c>
      <c r="C20" s="12">
        <v>200000</v>
      </c>
      <c r="D20" s="13">
        <v>40000</v>
      </c>
      <c r="E20" s="12">
        <v>0</v>
      </c>
      <c r="F20" s="12"/>
      <c r="G20" s="12"/>
      <c r="H20" s="17"/>
      <c r="I20" s="16"/>
      <c r="J20" s="13"/>
      <c r="K20" s="10" t="s">
        <v>15</v>
      </c>
    </row>
    <row r="21" spans="1:11" ht="30" x14ac:dyDescent="0.25">
      <c r="A21" s="10" t="s">
        <v>27</v>
      </c>
      <c r="B21" s="11">
        <v>200000</v>
      </c>
      <c r="C21" s="12">
        <v>200000</v>
      </c>
      <c r="D21" s="13">
        <v>40000</v>
      </c>
      <c r="E21" s="12">
        <v>0</v>
      </c>
      <c r="F21" s="12"/>
      <c r="G21" s="12"/>
      <c r="H21" s="17"/>
      <c r="I21" s="16"/>
      <c r="J21" s="13"/>
      <c r="K21" s="10" t="s">
        <v>15</v>
      </c>
    </row>
    <row r="22" spans="1:11" ht="30" x14ac:dyDescent="0.25">
      <c r="A22" s="10" t="s">
        <v>34</v>
      </c>
      <c r="B22" s="11">
        <v>150000</v>
      </c>
      <c r="C22" s="12">
        <v>150000</v>
      </c>
      <c r="D22" s="13">
        <v>30000</v>
      </c>
      <c r="E22" s="12">
        <v>0</v>
      </c>
      <c r="F22" s="12"/>
      <c r="G22" s="12"/>
      <c r="H22" s="17"/>
      <c r="I22" s="16"/>
      <c r="J22" s="13"/>
      <c r="K22" s="10" t="s">
        <v>15</v>
      </c>
    </row>
    <row r="23" spans="1:11" ht="30" x14ac:dyDescent="0.25">
      <c r="A23" s="10" t="s">
        <v>35</v>
      </c>
      <c r="B23" s="11">
        <v>450000</v>
      </c>
      <c r="C23" s="12">
        <v>450000</v>
      </c>
      <c r="D23" s="13">
        <v>90000</v>
      </c>
      <c r="E23" s="12">
        <v>0</v>
      </c>
      <c r="F23" s="12"/>
      <c r="G23" s="12"/>
      <c r="H23" s="17"/>
      <c r="I23" s="16"/>
      <c r="J23" s="13"/>
      <c r="K23" s="10" t="s">
        <v>15</v>
      </c>
    </row>
    <row r="24" spans="1:11" ht="30" x14ac:dyDescent="0.25">
      <c r="A24" s="10" t="s">
        <v>28</v>
      </c>
      <c r="B24" s="12">
        <f t="shared" ref="B24:J24" si="3">SUM(B25:B26)</f>
        <v>84621</v>
      </c>
      <c r="C24" s="12">
        <f t="shared" si="3"/>
        <v>84621</v>
      </c>
      <c r="D24" s="13">
        <f t="shared" si="3"/>
        <v>16925</v>
      </c>
      <c r="E24" s="12">
        <f t="shared" si="3"/>
        <v>0</v>
      </c>
      <c r="F24" s="12">
        <f t="shared" si="3"/>
        <v>0</v>
      </c>
      <c r="G24" s="12">
        <f t="shared" si="3"/>
        <v>0</v>
      </c>
      <c r="H24" s="12">
        <f t="shared" si="3"/>
        <v>0</v>
      </c>
      <c r="I24" s="12">
        <f t="shared" si="3"/>
        <v>0</v>
      </c>
      <c r="J24" s="12">
        <f t="shared" si="3"/>
        <v>0</v>
      </c>
      <c r="K24" s="10" t="s">
        <v>29</v>
      </c>
    </row>
    <row r="25" spans="1:11" ht="45" x14ac:dyDescent="0.25">
      <c r="A25" s="10" t="s">
        <v>30</v>
      </c>
      <c r="B25" s="11">
        <v>56000</v>
      </c>
      <c r="C25" s="18">
        <v>56000</v>
      </c>
      <c r="D25" s="19">
        <v>11200</v>
      </c>
      <c r="E25" s="12">
        <v>0</v>
      </c>
      <c r="F25" s="12"/>
      <c r="G25" s="18"/>
      <c r="H25" s="18"/>
      <c r="I25" s="20"/>
      <c r="J25" s="19"/>
      <c r="K25" s="15" t="s">
        <v>15</v>
      </c>
    </row>
    <row r="26" spans="1:11" ht="30" x14ac:dyDescent="0.25">
      <c r="A26" s="5" t="s">
        <v>31</v>
      </c>
      <c r="B26" s="5">
        <v>28621</v>
      </c>
      <c r="C26" s="18">
        <v>28621</v>
      </c>
      <c r="D26" s="19">
        <v>5725</v>
      </c>
      <c r="E26" s="12">
        <v>0</v>
      </c>
      <c r="F26" s="12"/>
      <c r="G26" s="18"/>
      <c r="H26" s="18"/>
      <c r="I26" s="20"/>
      <c r="J26" s="19"/>
      <c r="K26" s="15" t="s">
        <v>15</v>
      </c>
    </row>
    <row r="30" spans="1:11" ht="15.75" x14ac:dyDescent="0.25">
      <c r="A30" s="152" t="s">
        <v>0</v>
      </c>
      <c r="B30" s="152"/>
      <c r="C30" s="152"/>
      <c r="D30" s="152"/>
      <c r="E30" s="152"/>
      <c r="F30" s="152"/>
      <c r="G30" s="152"/>
      <c r="H30" s="152"/>
      <c r="I30" s="152"/>
      <c r="J30" s="152"/>
      <c r="K30" s="152"/>
    </row>
    <row r="31" spans="1:11" ht="15.75" x14ac:dyDescent="0.25">
      <c r="A31" s="152" t="s">
        <v>37</v>
      </c>
      <c r="B31" s="152"/>
      <c r="C31" s="152"/>
      <c r="D31" s="152"/>
      <c r="E31" s="152"/>
      <c r="F31" s="152"/>
      <c r="G31" s="152"/>
      <c r="H31" s="152"/>
      <c r="I31" s="152"/>
      <c r="J31" s="152"/>
      <c r="K31" s="152"/>
    </row>
    <row r="32" spans="1:11" ht="15.75" x14ac:dyDescent="0.25">
      <c r="A32" s="1"/>
      <c r="B32" s="1"/>
      <c r="C32" s="1"/>
      <c r="D32" s="1"/>
      <c r="E32" s="1"/>
      <c r="F32" s="1"/>
      <c r="G32" s="2"/>
      <c r="H32" s="2"/>
      <c r="I32" s="2"/>
      <c r="J32" s="2"/>
      <c r="K32" s="2"/>
    </row>
    <row r="33" spans="1:11" ht="75" x14ac:dyDescent="0.25">
      <c r="A33" s="3" t="s">
        <v>1</v>
      </c>
      <c r="B33" s="3" t="s">
        <v>2</v>
      </c>
      <c r="C33" s="4" t="s">
        <v>3</v>
      </c>
      <c r="D33" s="4" t="s">
        <v>4</v>
      </c>
      <c r="E33" s="5" t="s">
        <v>5</v>
      </c>
      <c r="F33" s="5" t="s">
        <v>6</v>
      </c>
      <c r="G33" s="5" t="s">
        <v>32</v>
      </c>
      <c r="H33" s="5" t="s">
        <v>7</v>
      </c>
      <c r="I33" s="5" t="s">
        <v>8</v>
      </c>
      <c r="J33" s="5" t="s">
        <v>9</v>
      </c>
      <c r="K33" s="6" t="s">
        <v>10</v>
      </c>
    </row>
    <row r="34" spans="1:11" ht="15.75" x14ac:dyDescent="0.25">
      <c r="A34" s="28"/>
      <c r="B34" s="41">
        <f t="shared" ref="B34:I34" si="4">+B42+B35+B46+B53</f>
        <v>3254106</v>
      </c>
      <c r="C34" s="41">
        <f t="shared" si="4"/>
        <v>3368891</v>
      </c>
      <c r="D34" s="41">
        <f t="shared" si="4"/>
        <v>2156982</v>
      </c>
      <c r="E34" s="41">
        <f t="shared" si="4"/>
        <v>394826</v>
      </c>
      <c r="F34" s="41">
        <f t="shared" si="4"/>
        <v>0</v>
      </c>
      <c r="G34" s="41">
        <f t="shared" si="4"/>
        <v>0</v>
      </c>
      <c r="H34" s="41">
        <f t="shared" si="4"/>
        <v>0</v>
      </c>
      <c r="I34" s="41">
        <f t="shared" si="4"/>
        <v>0</v>
      </c>
      <c r="J34" s="29">
        <f>SUM(E34/D34)*100</f>
        <v>18.304557015311207</v>
      </c>
      <c r="K34" s="30"/>
    </row>
    <row r="35" spans="1:11" ht="31.5" x14ac:dyDescent="0.25">
      <c r="A35" s="33" t="s">
        <v>11</v>
      </c>
      <c r="B35" s="29">
        <f t="shared" ref="B35:E35" si="5">SUM(B36:B41)</f>
        <v>1058802</v>
      </c>
      <c r="C35" s="29">
        <f t="shared" si="5"/>
        <v>1058802</v>
      </c>
      <c r="D35" s="29">
        <f t="shared" si="5"/>
        <v>666401</v>
      </c>
      <c r="E35" s="29">
        <f t="shared" si="5"/>
        <v>58971</v>
      </c>
      <c r="F35" s="32">
        <f t="shared" ref="F35:I35" si="6">SUM(F36:F41)</f>
        <v>0</v>
      </c>
      <c r="G35" s="32">
        <f t="shared" si="6"/>
        <v>0</v>
      </c>
      <c r="H35" s="32">
        <f t="shared" si="6"/>
        <v>0</v>
      </c>
      <c r="I35" s="32">
        <f t="shared" si="6"/>
        <v>0</v>
      </c>
      <c r="J35" s="32">
        <f>SUM(E35/D35)*100</f>
        <v>8.8491763967941228</v>
      </c>
      <c r="K35" s="31"/>
    </row>
    <row r="36" spans="1:11" ht="31.5" x14ac:dyDescent="0.25">
      <c r="A36" s="33" t="s">
        <v>12</v>
      </c>
      <c r="B36" s="34">
        <v>440000</v>
      </c>
      <c r="C36" s="22">
        <v>440000</v>
      </c>
      <c r="D36" s="23">
        <v>352000</v>
      </c>
      <c r="E36" s="22">
        <v>0</v>
      </c>
      <c r="F36" s="22"/>
      <c r="G36" s="22"/>
      <c r="H36" s="22"/>
      <c r="I36" s="24"/>
      <c r="J36" s="23"/>
      <c r="K36" s="33" t="s">
        <v>15</v>
      </c>
    </row>
    <row r="37" spans="1:11" ht="110.25" x14ac:dyDescent="0.25">
      <c r="A37" s="33" t="s">
        <v>13</v>
      </c>
      <c r="B37" s="34">
        <v>300000</v>
      </c>
      <c r="C37" s="22">
        <v>300000</v>
      </c>
      <c r="D37" s="23">
        <v>150000</v>
      </c>
      <c r="E37" s="22">
        <v>58971</v>
      </c>
      <c r="F37" s="22"/>
      <c r="G37" s="22"/>
      <c r="H37" s="22"/>
      <c r="I37" s="22"/>
      <c r="J37" s="23"/>
      <c r="K37" s="35" t="s">
        <v>38</v>
      </c>
    </row>
    <row r="38" spans="1:11" ht="47.25" x14ac:dyDescent="0.25">
      <c r="A38" s="33" t="s">
        <v>14</v>
      </c>
      <c r="B38" s="34">
        <v>155000</v>
      </c>
      <c r="C38" s="22">
        <v>155000</v>
      </c>
      <c r="D38" s="23">
        <v>77500</v>
      </c>
      <c r="E38" s="22">
        <v>0</v>
      </c>
      <c r="F38" s="22"/>
      <c r="G38" s="22"/>
      <c r="H38" s="22"/>
      <c r="I38" s="25"/>
      <c r="J38" s="23"/>
      <c r="K38" s="33" t="s">
        <v>15</v>
      </c>
    </row>
    <row r="39" spans="1:11" ht="63" x14ac:dyDescent="0.25">
      <c r="A39" s="33" t="s">
        <v>16</v>
      </c>
      <c r="B39" s="34">
        <v>93802</v>
      </c>
      <c r="C39" s="22">
        <v>93802</v>
      </c>
      <c r="D39" s="23">
        <v>46901</v>
      </c>
      <c r="E39" s="22">
        <v>0</v>
      </c>
      <c r="F39" s="22"/>
      <c r="G39" s="22"/>
      <c r="H39" s="22"/>
      <c r="I39" s="25"/>
      <c r="J39" s="23"/>
      <c r="K39" s="33" t="s">
        <v>15</v>
      </c>
    </row>
    <row r="40" spans="1:11" ht="31.5" x14ac:dyDescent="0.25">
      <c r="A40" s="33" t="s">
        <v>17</v>
      </c>
      <c r="B40" s="34">
        <v>10000</v>
      </c>
      <c r="C40" s="22">
        <v>10000</v>
      </c>
      <c r="D40" s="23">
        <v>10000</v>
      </c>
      <c r="E40" s="22">
        <v>0</v>
      </c>
      <c r="F40" s="22"/>
      <c r="G40" s="22"/>
      <c r="H40" s="22"/>
      <c r="I40" s="25"/>
      <c r="J40" s="23"/>
      <c r="K40" s="33" t="s">
        <v>15</v>
      </c>
    </row>
    <row r="41" spans="1:11" ht="31.5" x14ac:dyDescent="0.25">
      <c r="A41" s="33" t="s">
        <v>18</v>
      </c>
      <c r="B41" s="34">
        <v>60000</v>
      </c>
      <c r="C41" s="22">
        <v>60000</v>
      </c>
      <c r="D41" s="23">
        <v>30000</v>
      </c>
      <c r="E41" s="22">
        <v>0</v>
      </c>
      <c r="F41" s="22"/>
      <c r="G41" s="22"/>
      <c r="H41" s="22"/>
      <c r="I41" s="25"/>
      <c r="J41" s="23"/>
      <c r="K41" s="33" t="s">
        <v>15</v>
      </c>
    </row>
    <row r="42" spans="1:11" ht="31.5" x14ac:dyDescent="0.25">
      <c r="A42" s="33" t="s">
        <v>19</v>
      </c>
      <c r="B42" s="22">
        <f>SUM(B43:B45)</f>
        <v>516635</v>
      </c>
      <c r="C42" s="22">
        <f>SUM(C43:C45)</f>
        <v>631420</v>
      </c>
      <c r="D42" s="23">
        <f>SUM(D43:D45)</f>
        <v>466608</v>
      </c>
      <c r="E42" s="22">
        <f>SUM(E43:E45)</f>
        <v>114785</v>
      </c>
      <c r="F42" s="42">
        <f>SUM(F43:F45)</f>
        <v>0</v>
      </c>
      <c r="G42" s="42">
        <f>SUM(G45:G45)</f>
        <v>0</v>
      </c>
      <c r="H42" s="42">
        <f>SUM(H45:H45)</f>
        <v>0</v>
      </c>
      <c r="I42" s="42">
        <f>SUM(I43:I45)</f>
        <v>0</v>
      </c>
      <c r="J42" s="42">
        <f>SUM(J45:J45)</f>
        <v>0</v>
      </c>
      <c r="K42" s="31"/>
    </row>
    <row r="43" spans="1:11" ht="47.25" x14ac:dyDescent="0.25">
      <c r="A43" s="33" t="s">
        <v>20</v>
      </c>
      <c r="B43" s="34">
        <v>416635</v>
      </c>
      <c r="C43" s="22">
        <v>416635</v>
      </c>
      <c r="D43" s="23">
        <v>301850</v>
      </c>
      <c r="E43" s="22">
        <v>0</v>
      </c>
      <c r="F43" s="22"/>
      <c r="G43" s="22"/>
      <c r="H43" s="22"/>
      <c r="I43" s="25"/>
      <c r="J43" s="23"/>
      <c r="K43" s="36" t="s">
        <v>15</v>
      </c>
    </row>
    <row r="44" spans="1:11" ht="47.25" x14ac:dyDescent="0.25">
      <c r="A44" s="33" t="s">
        <v>21</v>
      </c>
      <c r="B44" s="34">
        <v>100000</v>
      </c>
      <c r="C44" s="22">
        <v>100000</v>
      </c>
      <c r="D44" s="23">
        <v>50000</v>
      </c>
      <c r="E44" s="22">
        <v>0</v>
      </c>
      <c r="F44" s="22"/>
      <c r="G44" s="22"/>
      <c r="H44" s="22"/>
      <c r="I44" s="25"/>
      <c r="J44" s="23"/>
      <c r="K44" s="36" t="s">
        <v>15</v>
      </c>
    </row>
    <row r="45" spans="1:11" ht="31.5" x14ac:dyDescent="0.25">
      <c r="A45" s="33" t="s">
        <v>22</v>
      </c>
      <c r="B45" s="34">
        <v>0</v>
      </c>
      <c r="C45" s="22">
        <v>114785</v>
      </c>
      <c r="D45" s="23">
        <v>114758</v>
      </c>
      <c r="E45" s="22">
        <v>114785</v>
      </c>
      <c r="F45" s="22"/>
      <c r="G45" s="22"/>
      <c r="H45" s="26"/>
      <c r="I45" s="25"/>
      <c r="J45" s="23"/>
      <c r="K45" s="27" t="s">
        <v>39</v>
      </c>
    </row>
    <row r="46" spans="1:11" ht="15.75" x14ac:dyDescent="0.25">
      <c r="A46" s="33" t="s">
        <v>23</v>
      </c>
      <c r="B46" s="22">
        <f>SUM(B47:B52)</f>
        <v>1594048</v>
      </c>
      <c r="C46" s="22">
        <f>SUM(C47:C52)</f>
        <v>1594048</v>
      </c>
      <c r="D46" s="23">
        <f>SUM(D47:D52)</f>
        <v>1007048</v>
      </c>
      <c r="E46" s="22">
        <f t="shared" ref="E46" si="7">SUM(E47:E50)</f>
        <v>221070</v>
      </c>
      <c r="F46" s="42">
        <f t="shared" ref="F46:J46" si="8">SUM(F47:F50)</f>
        <v>0</v>
      </c>
      <c r="G46" s="42">
        <f t="shared" si="8"/>
        <v>0</v>
      </c>
      <c r="H46" s="42">
        <f t="shared" si="8"/>
        <v>0</v>
      </c>
      <c r="I46" s="42">
        <f t="shared" si="8"/>
        <v>0</v>
      </c>
      <c r="J46" s="42">
        <f t="shared" si="8"/>
        <v>0</v>
      </c>
      <c r="K46" s="31"/>
    </row>
    <row r="47" spans="1:11" ht="31.5" x14ac:dyDescent="0.25">
      <c r="A47" s="33" t="s">
        <v>24</v>
      </c>
      <c r="B47" s="34">
        <v>39000</v>
      </c>
      <c r="C47" s="22">
        <v>39000</v>
      </c>
      <c r="D47" s="23">
        <v>19500</v>
      </c>
      <c r="E47" s="22">
        <v>0</v>
      </c>
      <c r="F47" s="22"/>
      <c r="G47" s="22"/>
      <c r="H47" s="26"/>
      <c r="I47" s="22"/>
      <c r="J47" s="23"/>
      <c r="K47" s="33" t="s">
        <v>15</v>
      </c>
    </row>
    <row r="48" spans="1:11" ht="409.5" x14ac:dyDescent="0.25">
      <c r="A48" s="33" t="s">
        <v>25</v>
      </c>
      <c r="B48" s="34">
        <v>555048</v>
      </c>
      <c r="C48" s="22">
        <v>555048</v>
      </c>
      <c r="D48" s="23">
        <v>432548</v>
      </c>
      <c r="E48" s="22">
        <v>221070</v>
      </c>
      <c r="F48" s="22"/>
      <c r="G48" s="22"/>
      <c r="H48" s="26"/>
      <c r="I48" s="22"/>
      <c r="J48" s="23"/>
      <c r="K48" s="35" t="s">
        <v>40</v>
      </c>
    </row>
    <row r="49" spans="1:11" ht="47.25" x14ac:dyDescent="0.25">
      <c r="A49" s="33" t="s">
        <v>26</v>
      </c>
      <c r="B49" s="34">
        <v>200000</v>
      </c>
      <c r="C49" s="22">
        <v>200000</v>
      </c>
      <c r="D49" s="23">
        <v>200000</v>
      </c>
      <c r="E49" s="22">
        <v>0</v>
      </c>
      <c r="F49" s="22"/>
      <c r="G49" s="22"/>
      <c r="H49" s="26"/>
      <c r="I49" s="25"/>
      <c r="J49" s="23"/>
      <c r="K49" s="33" t="s">
        <v>15</v>
      </c>
    </row>
    <row r="50" spans="1:11" ht="31.5" x14ac:dyDescent="0.25">
      <c r="A50" s="33" t="s">
        <v>27</v>
      </c>
      <c r="B50" s="34">
        <v>200000</v>
      </c>
      <c r="C50" s="22">
        <v>200000</v>
      </c>
      <c r="D50" s="23">
        <v>100000</v>
      </c>
      <c r="E50" s="22">
        <v>0</v>
      </c>
      <c r="F50" s="22"/>
      <c r="G50" s="22"/>
      <c r="H50" s="26"/>
      <c r="I50" s="25"/>
      <c r="J50" s="23"/>
      <c r="K50" s="33" t="s">
        <v>15</v>
      </c>
    </row>
    <row r="51" spans="1:11" ht="31.5" x14ac:dyDescent="0.25">
      <c r="A51" s="33" t="s">
        <v>34</v>
      </c>
      <c r="B51" s="34">
        <v>150000</v>
      </c>
      <c r="C51" s="22">
        <v>150000</v>
      </c>
      <c r="D51" s="23">
        <v>75000</v>
      </c>
      <c r="E51" s="22">
        <v>0</v>
      </c>
      <c r="F51" s="22"/>
      <c r="G51" s="22"/>
      <c r="H51" s="26"/>
      <c r="I51" s="25"/>
      <c r="J51" s="23"/>
      <c r="K51" s="33" t="s">
        <v>15</v>
      </c>
    </row>
    <row r="52" spans="1:11" ht="31.5" x14ac:dyDescent="0.25">
      <c r="A52" s="33" t="s">
        <v>35</v>
      </c>
      <c r="B52" s="34">
        <v>450000</v>
      </c>
      <c r="C52" s="22">
        <v>450000</v>
      </c>
      <c r="D52" s="23">
        <v>180000</v>
      </c>
      <c r="E52" s="22">
        <v>0</v>
      </c>
      <c r="F52" s="22"/>
      <c r="G52" s="22"/>
      <c r="H52" s="26"/>
      <c r="I52" s="25"/>
      <c r="J52" s="23"/>
      <c r="K52" s="33" t="s">
        <v>15</v>
      </c>
    </row>
    <row r="53" spans="1:11" ht="31.5" x14ac:dyDescent="0.25">
      <c r="A53" s="33" t="s">
        <v>28</v>
      </c>
      <c r="B53" s="22">
        <f t="shared" ref="B53:E53" si="9">SUM(B54:B55)</f>
        <v>84621</v>
      </c>
      <c r="C53" s="22">
        <f t="shared" si="9"/>
        <v>84621</v>
      </c>
      <c r="D53" s="23">
        <f t="shared" si="9"/>
        <v>16925</v>
      </c>
      <c r="E53" s="22">
        <f t="shared" si="9"/>
        <v>0</v>
      </c>
      <c r="F53" s="42">
        <f t="shared" ref="F53:J53" si="10">SUM(F54:F55)</f>
        <v>0</v>
      </c>
      <c r="G53" s="42">
        <f t="shared" si="10"/>
        <v>0</v>
      </c>
      <c r="H53" s="42">
        <f t="shared" si="10"/>
        <v>0</v>
      </c>
      <c r="I53" s="42">
        <f t="shared" si="10"/>
        <v>0</v>
      </c>
      <c r="J53" s="42">
        <f t="shared" si="10"/>
        <v>0</v>
      </c>
      <c r="K53" s="31" t="s">
        <v>29</v>
      </c>
    </row>
    <row r="54" spans="1:11" ht="47.25" x14ac:dyDescent="0.25">
      <c r="A54" s="33" t="s">
        <v>30</v>
      </c>
      <c r="B54" s="34">
        <v>56000</v>
      </c>
      <c r="C54" s="37">
        <v>56000</v>
      </c>
      <c r="D54" s="38">
        <v>11200</v>
      </c>
      <c r="E54" s="22">
        <v>0</v>
      </c>
      <c r="F54" s="22"/>
      <c r="G54" s="37"/>
      <c r="H54" s="37"/>
      <c r="I54" s="39"/>
      <c r="J54" s="38"/>
      <c r="K54" s="36" t="s">
        <v>15</v>
      </c>
    </row>
    <row r="55" spans="1:11" ht="31.5" x14ac:dyDescent="0.25">
      <c r="A55" s="40" t="s">
        <v>31</v>
      </c>
      <c r="B55" s="40">
        <v>28621</v>
      </c>
      <c r="C55" s="37">
        <v>28621</v>
      </c>
      <c r="D55" s="38">
        <v>5725</v>
      </c>
      <c r="E55" s="22">
        <v>0</v>
      </c>
      <c r="F55" s="22"/>
      <c r="G55" s="37"/>
      <c r="H55" s="37"/>
      <c r="I55" s="39"/>
      <c r="J55" s="38"/>
      <c r="K55" s="36" t="s">
        <v>15</v>
      </c>
    </row>
    <row r="58" spans="1:11" ht="15.75" x14ac:dyDescent="0.25">
      <c r="A58" s="151" t="s">
        <v>0</v>
      </c>
      <c r="B58" s="151"/>
      <c r="C58" s="151"/>
      <c r="D58" s="151"/>
      <c r="E58" s="151"/>
      <c r="F58" s="151"/>
      <c r="G58" s="151"/>
      <c r="H58" s="151"/>
      <c r="I58" s="151"/>
      <c r="J58" s="151"/>
      <c r="K58" s="151"/>
    </row>
    <row r="59" spans="1:11" ht="15.75" x14ac:dyDescent="0.25">
      <c r="A59" s="151" t="s">
        <v>41</v>
      </c>
      <c r="B59" s="151"/>
      <c r="C59" s="151"/>
      <c r="D59" s="151"/>
      <c r="E59" s="151"/>
      <c r="F59" s="151"/>
      <c r="G59" s="151"/>
      <c r="H59" s="151"/>
      <c r="I59" s="151"/>
      <c r="J59" s="151"/>
      <c r="K59" s="151"/>
    </row>
    <row r="60" spans="1:11" ht="15.75" x14ac:dyDescent="0.25">
      <c r="A60" s="43"/>
      <c r="B60" s="43"/>
      <c r="C60" s="43"/>
      <c r="D60" s="43"/>
      <c r="E60" s="44"/>
      <c r="F60" s="44"/>
      <c r="G60" s="44"/>
      <c r="H60" s="44"/>
      <c r="I60" s="44"/>
      <c r="J60" s="44"/>
      <c r="K60" s="45"/>
    </row>
    <row r="61" spans="1:11" ht="78.75" x14ac:dyDescent="0.25">
      <c r="A61" s="65" t="s">
        <v>1</v>
      </c>
      <c r="B61" s="65" t="s">
        <v>2</v>
      </c>
      <c r="C61" s="66" t="s">
        <v>3</v>
      </c>
      <c r="D61" s="66" t="s">
        <v>4</v>
      </c>
      <c r="E61" s="67" t="s">
        <v>5</v>
      </c>
      <c r="F61" s="67" t="s">
        <v>6</v>
      </c>
      <c r="G61" s="67" t="s">
        <v>32</v>
      </c>
      <c r="H61" s="67" t="s">
        <v>7</v>
      </c>
      <c r="I61" s="67" t="s">
        <v>8</v>
      </c>
      <c r="J61" s="67" t="s">
        <v>9</v>
      </c>
      <c r="K61" s="68" t="s">
        <v>10</v>
      </c>
    </row>
    <row r="62" spans="1:11" ht="15.75" x14ac:dyDescent="0.25">
      <c r="A62" s="60"/>
      <c r="B62" s="64">
        <f t="shared" ref="B62:I62" si="11">+B70+B63+B74+B81</f>
        <v>3254106</v>
      </c>
      <c r="C62" s="64">
        <f t="shared" si="11"/>
        <v>3254106</v>
      </c>
      <c r="D62" s="64">
        <f t="shared" si="11"/>
        <v>2387009</v>
      </c>
      <c r="E62" s="64">
        <f t="shared" si="11"/>
        <v>511264</v>
      </c>
      <c r="F62" s="64">
        <f t="shared" si="11"/>
        <v>0</v>
      </c>
      <c r="G62" s="64">
        <f t="shared" si="11"/>
        <v>0</v>
      </c>
      <c r="H62" s="64">
        <f t="shared" si="11"/>
        <v>0</v>
      </c>
      <c r="I62" s="64">
        <f t="shared" si="11"/>
        <v>0</v>
      </c>
      <c r="J62" s="61">
        <f>SUM(E62/D62)*100</f>
        <v>21.418603784066168</v>
      </c>
      <c r="K62" s="46"/>
    </row>
    <row r="63" spans="1:11" ht="31.5" x14ac:dyDescent="0.25">
      <c r="A63" s="69" t="s">
        <v>11</v>
      </c>
      <c r="B63" s="70">
        <f t="shared" ref="B63:I63" si="12">SUM(B64:B69)</f>
        <v>1058802</v>
      </c>
      <c r="C63" s="70">
        <f t="shared" si="12"/>
        <v>1037802</v>
      </c>
      <c r="D63" s="70">
        <f t="shared" si="12"/>
        <v>733401</v>
      </c>
      <c r="E63" s="70">
        <f t="shared" si="12"/>
        <v>70884</v>
      </c>
      <c r="F63" s="70">
        <f t="shared" si="12"/>
        <v>0</v>
      </c>
      <c r="G63" s="70">
        <f t="shared" si="12"/>
        <v>0</v>
      </c>
      <c r="H63" s="70">
        <f t="shared" si="12"/>
        <v>0</v>
      </c>
      <c r="I63" s="70">
        <f t="shared" si="12"/>
        <v>0</v>
      </c>
      <c r="J63" s="70">
        <f>SUM(E63/D63)*100</f>
        <v>9.66510817410939</v>
      </c>
      <c r="K63" s="69"/>
    </row>
    <row r="64" spans="1:11" ht="47.25" x14ac:dyDescent="0.25">
      <c r="A64" s="51" t="s">
        <v>12</v>
      </c>
      <c r="B64" s="62">
        <v>440000</v>
      </c>
      <c r="C64" s="47">
        <v>440000</v>
      </c>
      <c r="D64" s="48">
        <v>440000</v>
      </c>
      <c r="E64" s="49">
        <v>11913</v>
      </c>
      <c r="F64" s="49"/>
      <c r="G64" s="47"/>
      <c r="H64" s="47"/>
      <c r="I64" s="50"/>
      <c r="J64" s="48"/>
      <c r="K64" s="51" t="s">
        <v>42</v>
      </c>
    </row>
    <row r="65" spans="1:11" ht="110.25" x14ac:dyDescent="0.25">
      <c r="A65" s="51" t="s">
        <v>13</v>
      </c>
      <c r="B65" s="62">
        <v>300000</v>
      </c>
      <c r="C65" s="47">
        <v>300000</v>
      </c>
      <c r="D65" s="48">
        <v>150000</v>
      </c>
      <c r="E65" s="49">
        <v>58971</v>
      </c>
      <c r="F65" s="49"/>
      <c r="G65" s="47"/>
      <c r="H65" s="47"/>
      <c r="I65" s="47"/>
      <c r="J65" s="48"/>
      <c r="K65" s="52" t="s">
        <v>38</v>
      </c>
    </row>
    <row r="66" spans="1:11" ht="47.25" x14ac:dyDescent="0.25">
      <c r="A66" s="51" t="s">
        <v>14</v>
      </c>
      <c r="B66" s="62">
        <v>155000</v>
      </c>
      <c r="C66" s="47">
        <v>155000</v>
      </c>
      <c r="D66" s="48">
        <v>77500</v>
      </c>
      <c r="E66" s="49">
        <v>0</v>
      </c>
      <c r="F66" s="49"/>
      <c r="G66" s="47"/>
      <c r="H66" s="47"/>
      <c r="I66" s="53"/>
      <c r="J66" s="48"/>
      <c r="K66" s="51" t="s">
        <v>15</v>
      </c>
    </row>
    <row r="67" spans="1:11" ht="63" x14ac:dyDescent="0.25">
      <c r="A67" s="51" t="s">
        <v>16</v>
      </c>
      <c r="B67" s="62">
        <v>93802</v>
      </c>
      <c r="C67" s="47">
        <v>93802</v>
      </c>
      <c r="D67" s="48">
        <v>46901</v>
      </c>
      <c r="E67" s="49">
        <v>0</v>
      </c>
      <c r="F67" s="49"/>
      <c r="G67" s="47"/>
      <c r="H67" s="47"/>
      <c r="I67" s="53"/>
      <c r="J67" s="48"/>
      <c r="K67" s="51" t="s">
        <v>15</v>
      </c>
    </row>
    <row r="68" spans="1:11" ht="31.5" x14ac:dyDescent="0.25">
      <c r="A68" s="51" t="s">
        <v>17</v>
      </c>
      <c r="B68" s="62">
        <v>10000</v>
      </c>
      <c r="C68" s="47">
        <v>10000</v>
      </c>
      <c r="D68" s="48">
        <v>10000</v>
      </c>
      <c r="E68" s="49">
        <v>0</v>
      </c>
      <c r="F68" s="49"/>
      <c r="G68" s="47"/>
      <c r="H68" s="47"/>
      <c r="I68" s="53"/>
      <c r="J68" s="48"/>
      <c r="K68" s="51" t="s">
        <v>15</v>
      </c>
    </row>
    <row r="69" spans="1:11" ht="31.5" x14ac:dyDescent="0.25">
      <c r="A69" s="51" t="s">
        <v>18</v>
      </c>
      <c r="B69" s="62">
        <v>60000</v>
      </c>
      <c r="C69" s="47">
        <v>39000</v>
      </c>
      <c r="D69" s="48">
        <v>9000</v>
      </c>
      <c r="E69" s="49">
        <v>0</v>
      </c>
      <c r="F69" s="49"/>
      <c r="G69" s="47"/>
      <c r="H69" s="47"/>
      <c r="I69" s="53"/>
      <c r="J69" s="48"/>
      <c r="K69" s="51" t="s">
        <v>15</v>
      </c>
    </row>
    <row r="70" spans="1:11" ht="31.5" x14ac:dyDescent="0.25">
      <c r="A70" s="69" t="s">
        <v>19</v>
      </c>
      <c r="B70" s="47">
        <f>SUM(B71:B73)</f>
        <v>516635</v>
      </c>
      <c r="C70" s="47">
        <f>SUM(C71:C73)</f>
        <v>494635</v>
      </c>
      <c r="D70" s="48">
        <f>SUM(D71:D73)</f>
        <v>444635</v>
      </c>
      <c r="E70" s="47">
        <f>SUM(E71:E73)</f>
        <v>114785</v>
      </c>
      <c r="F70" s="47">
        <f>SUM(F71:F73)</f>
        <v>0</v>
      </c>
      <c r="G70" s="47">
        <f>SUM(G73:G73)</f>
        <v>0</v>
      </c>
      <c r="H70" s="47">
        <f>SUM(H73:H73)</f>
        <v>0</v>
      </c>
      <c r="I70" s="47">
        <f>SUM(I71:I73)</f>
        <v>0</v>
      </c>
      <c r="J70" s="47">
        <f>SUM(J73:J73)</f>
        <v>0</v>
      </c>
      <c r="K70" s="69"/>
    </row>
    <row r="71" spans="1:11" ht="47.25" x14ac:dyDescent="0.25">
      <c r="A71" s="69" t="s">
        <v>20</v>
      </c>
      <c r="B71" s="71">
        <v>416635</v>
      </c>
      <c r="C71" s="47">
        <v>279850</v>
      </c>
      <c r="D71" s="48">
        <v>279850</v>
      </c>
      <c r="E71" s="47">
        <v>0</v>
      </c>
      <c r="F71" s="47"/>
      <c r="G71" s="47"/>
      <c r="H71" s="47"/>
      <c r="I71" s="53"/>
      <c r="J71" s="48"/>
      <c r="K71" s="72" t="s">
        <v>15</v>
      </c>
    </row>
    <row r="72" spans="1:11" ht="47.25" x14ac:dyDescent="0.25">
      <c r="A72" s="69" t="s">
        <v>21</v>
      </c>
      <c r="B72" s="71">
        <v>100000</v>
      </c>
      <c r="C72" s="47">
        <v>100000</v>
      </c>
      <c r="D72" s="48">
        <v>50000</v>
      </c>
      <c r="E72" s="47">
        <v>0</v>
      </c>
      <c r="F72" s="47"/>
      <c r="G72" s="47"/>
      <c r="H72" s="47"/>
      <c r="I72" s="53"/>
      <c r="J72" s="48"/>
      <c r="K72" s="72" t="s">
        <v>15</v>
      </c>
    </row>
    <row r="73" spans="1:11" ht="31.5" x14ac:dyDescent="0.25">
      <c r="A73" s="69" t="s">
        <v>22</v>
      </c>
      <c r="B73" s="71">
        <v>0</v>
      </c>
      <c r="C73" s="47">
        <v>114785</v>
      </c>
      <c r="D73" s="48">
        <v>114785</v>
      </c>
      <c r="E73" s="47">
        <v>114785</v>
      </c>
      <c r="F73" s="47"/>
      <c r="G73" s="47"/>
      <c r="H73" s="56"/>
      <c r="I73" s="53"/>
      <c r="J73" s="48"/>
      <c r="K73" s="73" t="s">
        <v>39</v>
      </c>
    </row>
    <row r="74" spans="1:11" ht="15.75" x14ac:dyDescent="0.25">
      <c r="A74" s="69" t="s">
        <v>23</v>
      </c>
      <c r="B74" s="47">
        <f>SUM(B75:B80)</f>
        <v>1594048</v>
      </c>
      <c r="C74" s="47">
        <f>SUM(C75:C80)</f>
        <v>1637048</v>
      </c>
      <c r="D74" s="48">
        <f>SUM(D75:D80)</f>
        <v>1192048</v>
      </c>
      <c r="E74" s="47">
        <f>SUM(E75:E80)</f>
        <v>325595</v>
      </c>
      <c r="F74" s="47">
        <f t="shared" ref="F74:J74" si="13">SUM(F75:F78)</f>
        <v>0</v>
      </c>
      <c r="G74" s="47">
        <f t="shared" si="13"/>
        <v>0</v>
      </c>
      <c r="H74" s="47">
        <f t="shared" si="13"/>
        <v>0</v>
      </c>
      <c r="I74" s="47">
        <f t="shared" si="13"/>
        <v>0</v>
      </c>
      <c r="J74" s="47">
        <f t="shared" si="13"/>
        <v>0</v>
      </c>
      <c r="K74" s="69"/>
    </row>
    <row r="75" spans="1:11" ht="31.5" x14ac:dyDescent="0.25">
      <c r="A75" s="51" t="s">
        <v>24</v>
      </c>
      <c r="B75" s="62">
        <v>39000</v>
      </c>
      <c r="C75" s="49">
        <v>39000</v>
      </c>
      <c r="D75" s="54">
        <v>39000</v>
      </c>
      <c r="E75" s="49">
        <v>0</v>
      </c>
      <c r="F75" s="49"/>
      <c r="G75" s="49"/>
      <c r="H75" s="56"/>
      <c r="I75" s="47"/>
      <c r="J75" s="48"/>
      <c r="K75" s="51" t="s">
        <v>15</v>
      </c>
    </row>
    <row r="76" spans="1:11" ht="408.95" customHeight="1" x14ac:dyDescent="0.25">
      <c r="A76" s="51" t="s">
        <v>25</v>
      </c>
      <c r="B76" s="62">
        <v>555048</v>
      </c>
      <c r="C76" s="49">
        <v>598048</v>
      </c>
      <c r="D76" s="54">
        <v>598048</v>
      </c>
      <c r="E76" s="49">
        <v>284659</v>
      </c>
      <c r="F76" s="49"/>
      <c r="G76" s="49"/>
      <c r="H76" s="56"/>
      <c r="I76" s="47"/>
      <c r="J76" s="48"/>
      <c r="K76" s="52" t="s">
        <v>43</v>
      </c>
    </row>
    <row r="77" spans="1:11" ht="48" customHeight="1" x14ac:dyDescent="0.25">
      <c r="A77" s="51" t="s">
        <v>26</v>
      </c>
      <c r="B77" s="62">
        <v>200000</v>
      </c>
      <c r="C77" s="49">
        <v>200000</v>
      </c>
      <c r="D77" s="54">
        <v>200000</v>
      </c>
      <c r="E77" s="49">
        <v>0</v>
      </c>
      <c r="F77" s="49"/>
      <c r="G77" s="49"/>
      <c r="H77" s="56"/>
      <c r="I77" s="53"/>
      <c r="J77" s="48"/>
      <c r="K77" s="51" t="s">
        <v>15</v>
      </c>
    </row>
    <row r="78" spans="1:11" ht="41.1" customHeight="1" x14ac:dyDescent="0.25">
      <c r="A78" s="51" t="s">
        <v>27</v>
      </c>
      <c r="B78" s="62">
        <v>200000</v>
      </c>
      <c r="C78" s="49">
        <v>200000</v>
      </c>
      <c r="D78" s="54">
        <v>100000</v>
      </c>
      <c r="E78" s="49">
        <v>0</v>
      </c>
      <c r="F78" s="49"/>
      <c r="G78" s="49"/>
      <c r="H78" s="56"/>
      <c r="I78" s="53"/>
      <c r="J78" s="48"/>
      <c r="K78" s="51" t="s">
        <v>15</v>
      </c>
    </row>
    <row r="79" spans="1:11" ht="50.1" customHeight="1" x14ac:dyDescent="0.25">
      <c r="A79" s="51" t="s">
        <v>34</v>
      </c>
      <c r="B79" s="62">
        <v>150000</v>
      </c>
      <c r="C79" s="49">
        <v>150000</v>
      </c>
      <c r="D79" s="54">
        <v>75000</v>
      </c>
      <c r="E79" s="49">
        <v>0</v>
      </c>
      <c r="F79" s="49"/>
      <c r="G79" s="49"/>
      <c r="H79" s="56"/>
      <c r="I79" s="53"/>
      <c r="J79" s="48"/>
      <c r="K79" s="51" t="s">
        <v>15</v>
      </c>
    </row>
    <row r="80" spans="1:11" ht="245.1" customHeight="1" x14ac:dyDescent="0.25">
      <c r="A80" s="51" t="s">
        <v>35</v>
      </c>
      <c r="B80" s="62">
        <v>450000</v>
      </c>
      <c r="C80" s="49">
        <v>450000</v>
      </c>
      <c r="D80" s="54">
        <v>180000</v>
      </c>
      <c r="E80" s="49">
        <v>40936</v>
      </c>
      <c r="F80" s="49"/>
      <c r="G80" s="49"/>
      <c r="H80" s="56"/>
      <c r="I80" s="53"/>
      <c r="J80" s="48"/>
      <c r="K80" s="51" t="s">
        <v>44</v>
      </c>
    </row>
    <row r="81" spans="1:13" ht="31.5" x14ac:dyDescent="0.25">
      <c r="A81" s="69" t="s">
        <v>28</v>
      </c>
      <c r="B81" s="47">
        <f t="shared" ref="B81:J81" si="14">SUM(B82:B83)</f>
        <v>84621</v>
      </c>
      <c r="C81" s="47">
        <f t="shared" si="14"/>
        <v>84621</v>
      </c>
      <c r="D81" s="48">
        <f t="shared" si="14"/>
        <v>16925</v>
      </c>
      <c r="E81" s="47">
        <f t="shared" si="14"/>
        <v>0</v>
      </c>
      <c r="F81" s="47">
        <f t="shared" si="14"/>
        <v>0</v>
      </c>
      <c r="G81" s="47">
        <f t="shared" si="14"/>
        <v>0</v>
      </c>
      <c r="H81" s="47">
        <f t="shared" si="14"/>
        <v>0</v>
      </c>
      <c r="I81" s="47">
        <f t="shared" si="14"/>
        <v>0</v>
      </c>
      <c r="J81" s="47">
        <f t="shared" si="14"/>
        <v>0</v>
      </c>
      <c r="K81" s="69" t="s">
        <v>29</v>
      </c>
    </row>
    <row r="82" spans="1:13" ht="47.25" x14ac:dyDescent="0.25">
      <c r="A82" s="51" t="s">
        <v>30</v>
      </c>
      <c r="B82" s="62">
        <v>56000</v>
      </c>
      <c r="C82" s="57">
        <v>56000</v>
      </c>
      <c r="D82" s="58">
        <v>11200</v>
      </c>
      <c r="E82" s="49">
        <v>0</v>
      </c>
      <c r="F82" s="49"/>
      <c r="G82" s="57"/>
      <c r="H82" s="57"/>
      <c r="I82" s="59"/>
      <c r="J82" s="58"/>
      <c r="K82" s="55" t="s">
        <v>15</v>
      </c>
    </row>
    <row r="83" spans="1:13" ht="31.5" x14ac:dyDescent="0.25">
      <c r="A83" s="63" t="s">
        <v>31</v>
      </c>
      <c r="B83" s="63">
        <v>28621</v>
      </c>
      <c r="C83" s="57">
        <v>28621</v>
      </c>
      <c r="D83" s="58">
        <v>5725</v>
      </c>
      <c r="E83" s="49">
        <v>0</v>
      </c>
      <c r="F83" s="49"/>
      <c r="G83" s="57"/>
      <c r="H83" s="57"/>
      <c r="I83" s="59"/>
      <c r="J83" s="58"/>
      <c r="K83" s="55" t="s">
        <v>15</v>
      </c>
    </row>
    <row r="88" spans="1:13" ht="15.75" x14ac:dyDescent="0.25">
      <c r="A88" s="153" t="s">
        <v>0</v>
      </c>
      <c r="B88" s="153"/>
      <c r="C88" s="153"/>
      <c r="D88" s="153"/>
      <c r="E88" s="153"/>
      <c r="F88" s="153"/>
      <c r="G88" s="153"/>
      <c r="H88" s="153"/>
      <c r="I88" s="153"/>
      <c r="J88" s="153"/>
      <c r="K88" s="153"/>
      <c r="L88" s="153"/>
      <c r="M88" s="153"/>
    </row>
    <row r="89" spans="1:13" ht="15.75" x14ac:dyDescent="0.25">
      <c r="A89" s="153" t="s">
        <v>45</v>
      </c>
      <c r="B89" s="153"/>
      <c r="C89" s="153"/>
      <c r="D89" s="153"/>
      <c r="E89" s="153"/>
      <c r="F89" s="153"/>
      <c r="G89" s="153"/>
      <c r="H89" s="153"/>
      <c r="I89" s="153"/>
      <c r="J89" s="153"/>
      <c r="K89" s="153"/>
      <c r="L89" s="153"/>
      <c r="M89" s="153"/>
    </row>
    <row r="90" spans="1:13" ht="15.75" x14ac:dyDescent="0.25">
      <c r="A90" s="79"/>
      <c r="B90" s="79"/>
      <c r="C90" s="79"/>
      <c r="D90" s="79"/>
      <c r="E90" s="79"/>
      <c r="F90" s="79"/>
      <c r="G90" s="80"/>
      <c r="H90" s="80"/>
      <c r="I90" s="80"/>
      <c r="J90" s="80"/>
      <c r="K90" s="80"/>
      <c r="L90" s="80"/>
      <c r="M90" s="81"/>
    </row>
    <row r="91" spans="1:13" ht="45.95" customHeight="1" x14ac:dyDescent="0.25">
      <c r="A91" s="89" t="s">
        <v>1</v>
      </c>
      <c r="B91" s="89" t="s">
        <v>2</v>
      </c>
      <c r="C91" s="90" t="s">
        <v>3</v>
      </c>
      <c r="D91" s="90" t="s">
        <v>4</v>
      </c>
      <c r="E91" s="90" t="s">
        <v>46</v>
      </c>
      <c r="F91" s="90" t="s">
        <v>47</v>
      </c>
      <c r="G91" s="91" t="s">
        <v>5</v>
      </c>
      <c r="H91" s="91" t="s">
        <v>6</v>
      </c>
      <c r="I91" s="91" t="s">
        <v>32</v>
      </c>
      <c r="J91" s="91" t="s">
        <v>7</v>
      </c>
      <c r="K91" s="91" t="s">
        <v>8</v>
      </c>
      <c r="L91" s="91" t="s">
        <v>9</v>
      </c>
      <c r="M91" s="82" t="s">
        <v>10</v>
      </c>
    </row>
    <row r="92" spans="1:13" ht="15.75" x14ac:dyDescent="0.25">
      <c r="A92" s="92"/>
      <c r="B92" s="93">
        <f t="shared" ref="B92:K92" si="15">+B100+B93+B104+B111</f>
        <v>3254106</v>
      </c>
      <c r="C92" s="93">
        <f t="shared" si="15"/>
        <v>3017303</v>
      </c>
      <c r="D92" s="93">
        <f t="shared" si="15"/>
        <v>2415592</v>
      </c>
      <c r="E92" s="93">
        <f t="shared" si="15"/>
        <v>1134273</v>
      </c>
      <c r="F92" s="93">
        <f t="shared" si="15"/>
        <v>1281319</v>
      </c>
      <c r="G92" s="93">
        <f t="shared" si="15"/>
        <v>565242</v>
      </c>
      <c r="H92" s="93">
        <f t="shared" si="15"/>
        <v>0</v>
      </c>
      <c r="I92" s="93">
        <f t="shared" si="15"/>
        <v>0</v>
      </c>
      <c r="J92" s="93">
        <f t="shared" si="15"/>
        <v>0</v>
      </c>
      <c r="K92" s="93">
        <f t="shared" si="15"/>
        <v>0</v>
      </c>
      <c r="L92" s="94">
        <f>SUM(G92/D92)*100</f>
        <v>23.399729755687218</v>
      </c>
      <c r="M92" s="82"/>
    </row>
    <row r="93" spans="1:13" ht="31.5" x14ac:dyDescent="0.25">
      <c r="A93" s="83" t="s">
        <v>11</v>
      </c>
      <c r="B93" s="94">
        <f t="shared" ref="B93:K93" si="16">SUM(B94:B99)</f>
        <v>1058802</v>
      </c>
      <c r="C93" s="94">
        <f t="shared" si="16"/>
        <v>828683</v>
      </c>
      <c r="D93" s="94">
        <f t="shared" si="16"/>
        <v>674282</v>
      </c>
      <c r="E93" s="94">
        <f>E94+E95+E96+E97+E98+E99</f>
        <v>297802</v>
      </c>
      <c r="F93" s="94">
        <f>F94+F95+F96+F97+F98+F99</f>
        <v>376480</v>
      </c>
      <c r="G93" s="94">
        <f t="shared" si="16"/>
        <v>72134</v>
      </c>
      <c r="H93" s="94">
        <f t="shared" si="16"/>
        <v>0</v>
      </c>
      <c r="I93" s="94">
        <f t="shared" si="16"/>
        <v>0</v>
      </c>
      <c r="J93" s="94">
        <f t="shared" si="16"/>
        <v>0</v>
      </c>
      <c r="K93" s="94">
        <f t="shared" si="16"/>
        <v>0</v>
      </c>
      <c r="L93" s="94">
        <f>SUM(G93/D93)*100</f>
        <v>10.697897912149516</v>
      </c>
      <c r="M93" s="83"/>
    </row>
    <row r="94" spans="1:13" ht="31.5" x14ac:dyDescent="0.25">
      <c r="A94" s="83" t="s">
        <v>12</v>
      </c>
      <c r="B94" s="95">
        <v>440000</v>
      </c>
      <c r="C94" s="74">
        <v>440000</v>
      </c>
      <c r="D94" s="75">
        <v>440000</v>
      </c>
      <c r="E94" s="75">
        <v>0</v>
      </c>
      <c r="F94" s="75">
        <f>D94-E94</f>
        <v>440000</v>
      </c>
      <c r="G94" s="74">
        <v>13163</v>
      </c>
      <c r="H94" s="74"/>
      <c r="I94" s="74"/>
      <c r="J94" s="74"/>
      <c r="K94" s="76"/>
      <c r="L94" s="75"/>
      <c r="M94" s="83" t="s">
        <v>42</v>
      </c>
    </row>
    <row r="95" spans="1:13" ht="63" x14ac:dyDescent="0.25">
      <c r="A95" s="83" t="s">
        <v>13</v>
      </c>
      <c r="B95" s="95">
        <v>300000</v>
      </c>
      <c r="C95" s="74">
        <v>90881</v>
      </c>
      <c r="D95" s="75">
        <v>90881</v>
      </c>
      <c r="E95" s="75">
        <v>0</v>
      </c>
      <c r="F95" s="75">
        <f t="shared" ref="F95:F99" si="17">D95-E95</f>
        <v>90881</v>
      </c>
      <c r="G95" s="74">
        <v>58971</v>
      </c>
      <c r="H95" s="74"/>
      <c r="I95" s="74"/>
      <c r="J95" s="74"/>
      <c r="K95" s="74"/>
      <c r="L95" s="75"/>
      <c r="M95" s="84" t="s">
        <v>38</v>
      </c>
    </row>
    <row r="96" spans="1:13" ht="47.25" x14ac:dyDescent="0.25">
      <c r="A96" s="83" t="s">
        <v>14</v>
      </c>
      <c r="B96" s="95">
        <v>155000</v>
      </c>
      <c r="C96" s="74">
        <v>155000</v>
      </c>
      <c r="D96" s="75">
        <v>77500</v>
      </c>
      <c r="E96" s="75">
        <v>155000</v>
      </c>
      <c r="F96" s="75">
        <f t="shared" si="17"/>
        <v>-77500</v>
      </c>
      <c r="G96" s="74">
        <v>0</v>
      </c>
      <c r="H96" s="74"/>
      <c r="I96" s="74"/>
      <c r="J96" s="74"/>
      <c r="K96" s="77"/>
      <c r="L96" s="75"/>
      <c r="M96" s="83" t="s">
        <v>15</v>
      </c>
    </row>
    <row r="97" spans="1:13" ht="63" x14ac:dyDescent="0.25">
      <c r="A97" s="83" t="s">
        <v>16</v>
      </c>
      <c r="B97" s="95">
        <v>93802</v>
      </c>
      <c r="C97" s="74">
        <v>93802</v>
      </c>
      <c r="D97" s="75">
        <v>46901</v>
      </c>
      <c r="E97" s="75">
        <v>93802</v>
      </c>
      <c r="F97" s="75">
        <f t="shared" si="17"/>
        <v>-46901</v>
      </c>
      <c r="G97" s="74">
        <v>0</v>
      </c>
      <c r="H97" s="74"/>
      <c r="I97" s="74"/>
      <c r="J97" s="74"/>
      <c r="K97" s="77"/>
      <c r="L97" s="75"/>
      <c r="M97" s="83" t="s">
        <v>15</v>
      </c>
    </row>
    <row r="98" spans="1:13" ht="31.5" x14ac:dyDescent="0.25">
      <c r="A98" s="83" t="s">
        <v>17</v>
      </c>
      <c r="B98" s="95">
        <v>10000</v>
      </c>
      <c r="C98" s="74">
        <v>10000</v>
      </c>
      <c r="D98" s="75">
        <v>10000</v>
      </c>
      <c r="E98" s="75">
        <v>10000</v>
      </c>
      <c r="F98" s="75">
        <f t="shared" si="17"/>
        <v>0</v>
      </c>
      <c r="G98" s="74">
        <v>0</v>
      </c>
      <c r="H98" s="74"/>
      <c r="I98" s="74"/>
      <c r="J98" s="74"/>
      <c r="K98" s="77"/>
      <c r="L98" s="75"/>
      <c r="M98" s="83" t="s">
        <v>15</v>
      </c>
    </row>
    <row r="99" spans="1:13" ht="31.5" x14ac:dyDescent="0.25">
      <c r="A99" s="83" t="s">
        <v>18</v>
      </c>
      <c r="B99" s="95">
        <v>60000</v>
      </c>
      <c r="C99" s="74">
        <v>39000</v>
      </c>
      <c r="D99" s="75">
        <v>9000</v>
      </c>
      <c r="E99" s="75">
        <v>39000</v>
      </c>
      <c r="F99" s="75">
        <f t="shared" si="17"/>
        <v>-30000</v>
      </c>
      <c r="G99" s="74">
        <v>0</v>
      </c>
      <c r="H99" s="74"/>
      <c r="I99" s="74"/>
      <c r="J99" s="74"/>
      <c r="K99" s="77"/>
      <c r="L99" s="75"/>
      <c r="M99" s="83" t="s">
        <v>15</v>
      </c>
    </row>
    <row r="100" spans="1:13" ht="31.5" x14ac:dyDescent="0.25">
      <c r="A100" s="83" t="s">
        <v>19</v>
      </c>
      <c r="B100" s="74">
        <f>SUM(B101:B103)</f>
        <v>516635</v>
      </c>
      <c r="C100" s="74">
        <f>SUM(C101:C103)</f>
        <v>494635</v>
      </c>
      <c r="D100" s="75">
        <f>SUM(D101:D103)</f>
        <v>444635</v>
      </c>
      <c r="E100" s="75">
        <f>E101+E102+E103</f>
        <v>401850</v>
      </c>
      <c r="F100" s="75">
        <f>F101+F102+F103</f>
        <v>42785</v>
      </c>
      <c r="G100" s="74">
        <f>SUM(G101:G103)</f>
        <v>114785</v>
      </c>
      <c r="H100" s="74">
        <f>SUM(H101:H103)</f>
        <v>0</v>
      </c>
      <c r="I100" s="74">
        <f>SUM(I103:I103)</f>
        <v>0</v>
      </c>
      <c r="J100" s="74">
        <f>SUM(J103:J103)</f>
        <v>0</v>
      </c>
      <c r="K100" s="74">
        <f>SUM(K101:K103)</f>
        <v>0</v>
      </c>
      <c r="L100" s="74">
        <f>SUM(L103:L103)</f>
        <v>0</v>
      </c>
      <c r="M100" s="83"/>
    </row>
    <row r="101" spans="1:13" ht="47.25" x14ac:dyDescent="0.25">
      <c r="A101" s="83" t="s">
        <v>20</v>
      </c>
      <c r="B101" s="95">
        <v>416635</v>
      </c>
      <c r="C101" s="74">
        <v>279850</v>
      </c>
      <c r="D101" s="75">
        <v>279850</v>
      </c>
      <c r="E101" s="75">
        <v>301850</v>
      </c>
      <c r="F101" s="75">
        <f>D101-E101</f>
        <v>-22000</v>
      </c>
      <c r="G101" s="74">
        <v>0</v>
      </c>
      <c r="H101" s="74"/>
      <c r="I101" s="74"/>
      <c r="J101" s="74"/>
      <c r="K101" s="77"/>
      <c r="L101" s="75"/>
      <c r="M101" s="85" t="s">
        <v>15</v>
      </c>
    </row>
    <row r="102" spans="1:13" ht="47.25" x14ac:dyDescent="0.25">
      <c r="A102" s="83" t="s">
        <v>21</v>
      </c>
      <c r="B102" s="95">
        <v>100000</v>
      </c>
      <c r="C102" s="74">
        <v>100000</v>
      </c>
      <c r="D102" s="75">
        <v>50000</v>
      </c>
      <c r="E102" s="75">
        <v>100000</v>
      </c>
      <c r="F102" s="75">
        <f t="shared" ref="F102:F103" si="18">D102-E102</f>
        <v>-50000</v>
      </c>
      <c r="G102" s="74">
        <v>0</v>
      </c>
      <c r="H102" s="74"/>
      <c r="I102" s="74"/>
      <c r="J102" s="74"/>
      <c r="K102" s="77"/>
      <c r="L102" s="75"/>
      <c r="M102" s="85" t="s">
        <v>15</v>
      </c>
    </row>
    <row r="103" spans="1:13" ht="31.5" x14ac:dyDescent="0.25">
      <c r="A103" s="83" t="s">
        <v>22</v>
      </c>
      <c r="B103" s="95">
        <v>0</v>
      </c>
      <c r="C103" s="74">
        <v>114785</v>
      </c>
      <c r="D103" s="75">
        <v>114785</v>
      </c>
      <c r="E103" s="75">
        <v>0</v>
      </c>
      <c r="F103" s="75">
        <f t="shared" si="18"/>
        <v>114785</v>
      </c>
      <c r="G103" s="74">
        <v>114785</v>
      </c>
      <c r="H103" s="74"/>
      <c r="I103" s="74"/>
      <c r="J103" s="78"/>
      <c r="K103" s="77"/>
      <c r="L103" s="75"/>
      <c r="M103" s="73" t="s">
        <v>39</v>
      </c>
    </row>
    <row r="104" spans="1:13" ht="15.75" x14ac:dyDescent="0.25">
      <c r="A104" s="83" t="s">
        <v>23</v>
      </c>
      <c r="B104" s="74">
        <f>SUM(B105:B110)</f>
        <v>1594048</v>
      </c>
      <c r="C104" s="74">
        <f>SUM(C105:C110)</f>
        <v>1609364</v>
      </c>
      <c r="D104" s="75">
        <f>SUM(D105:D110)</f>
        <v>1254364</v>
      </c>
      <c r="E104" s="75">
        <f>E105+E106+E107+E108+E109+E110</f>
        <v>350000</v>
      </c>
      <c r="F104" s="75">
        <f>F105+F106+F107+F108+F109+F110</f>
        <v>904364</v>
      </c>
      <c r="G104" s="74">
        <f>SUM(G105:G110)</f>
        <v>378323</v>
      </c>
      <c r="H104" s="74">
        <f t="shared" ref="H104:L104" si="19">SUM(H105:H108)</f>
        <v>0</v>
      </c>
      <c r="I104" s="74">
        <f t="shared" si="19"/>
        <v>0</v>
      </c>
      <c r="J104" s="74">
        <f t="shared" si="19"/>
        <v>0</v>
      </c>
      <c r="K104" s="74">
        <f t="shared" si="19"/>
        <v>0</v>
      </c>
      <c r="L104" s="74">
        <f t="shared" si="19"/>
        <v>0</v>
      </c>
      <c r="M104" s="83"/>
    </row>
    <row r="105" spans="1:13" ht="31.5" x14ac:dyDescent="0.25">
      <c r="A105" s="83" t="s">
        <v>24</v>
      </c>
      <c r="B105" s="95">
        <v>39000</v>
      </c>
      <c r="C105" s="74">
        <v>11318</v>
      </c>
      <c r="D105" s="75">
        <v>11318</v>
      </c>
      <c r="E105" s="75">
        <v>0</v>
      </c>
      <c r="F105" s="75">
        <f>D105-E105</f>
        <v>11318</v>
      </c>
      <c r="G105" s="74">
        <v>0</v>
      </c>
      <c r="H105" s="74"/>
      <c r="I105" s="74"/>
      <c r="J105" s="78"/>
      <c r="K105" s="74"/>
      <c r="L105" s="75"/>
      <c r="M105" s="83" t="s">
        <v>15</v>
      </c>
    </row>
    <row r="106" spans="1:13" ht="283.5" x14ac:dyDescent="0.25">
      <c r="A106" s="83" t="s">
        <v>25</v>
      </c>
      <c r="B106" s="95">
        <v>555048</v>
      </c>
      <c r="C106" s="74">
        <v>590546</v>
      </c>
      <c r="D106" s="75">
        <v>590546</v>
      </c>
      <c r="E106" s="75">
        <v>0</v>
      </c>
      <c r="F106" s="75">
        <f t="shared" ref="F106:F110" si="20">D106-E106</f>
        <v>590546</v>
      </c>
      <c r="G106" s="74">
        <v>334597</v>
      </c>
      <c r="H106" s="74"/>
      <c r="I106" s="74"/>
      <c r="J106" s="78"/>
      <c r="K106" s="74"/>
      <c r="L106" s="75"/>
      <c r="M106" s="84" t="s">
        <v>43</v>
      </c>
    </row>
    <row r="107" spans="1:13" ht="47.25" x14ac:dyDescent="0.25">
      <c r="A107" s="83" t="s">
        <v>26</v>
      </c>
      <c r="B107" s="95">
        <v>200000</v>
      </c>
      <c r="C107" s="74">
        <v>200000</v>
      </c>
      <c r="D107" s="75">
        <v>200000</v>
      </c>
      <c r="E107" s="75">
        <v>0</v>
      </c>
      <c r="F107" s="75">
        <f t="shared" si="20"/>
        <v>200000</v>
      </c>
      <c r="G107" s="74">
        <v>0</v>
      </c>
      <c r="H107" s="74"/>
      <c r="I107" s="74"/>
      <c r="J107" s="78"/>
      <c r="K107" s="77"/>
      <c r="L107" s="75"/>
      <c r="M107" s="83" t="s">
        <v>15</v>
      </c>
    </row>
    <row r="108" spans="1:13" ht="31.5" x14ac:dyDescent="0.25">
      <c r="A108" s="83" t="s">
        <v>27</v>
      </c>
      <c r="B108" s="95">
        <v>200000</v>
      </c>
      <c r="C108" s="74">
        <v>200000</v>
      </c>
      <c r="D108" s="75">
        <v>100000</v>
      </c>
      <c r="E108" s="75">
        <v>200000</v>
      </c>
      <c r="F108" s="75">
        <f t="shared" si="20"/>
        <v>-100000</v>
      </c>
      <c r="G108" s="74">
        <v>0</v>
      </c>
      <c r="H108" s="74"/>
      <c r="I108" s="74"/>
      <c r="J108" s="78"/>
      <c r="K108" s="77"/>
      <c r="L108" s="75"/>
      <c r="M108" s="83" t="s">
        <v>15</v>
      </c>
    </row>
    <row r="109" spans="1:13" ht="31.5" x14ac:dyDescent="0.25">
      <c r="A109" s="83" t="s">
        <v>34</v>
      </c>
      <c r="B109" s="95">
        <v>150000</v>
      </c>
      <c r="C109" s="74">
        <v>150000</v>
      </c>
      <c r="D109" s="75">
        <v>75000</v>
      </c>
      <c r="E109" s="75">
        <v>150000</v>
      </c>
      <c r="F109" s="75">
        <f t="shared" si="20"/>
        <v>-75000</v>
      </c>
      <c r="G109" s="74">
        <v>0</v>
      </c>
      <c r="H109" s="74"/>
      <c r="I109" s="74"/>
      <c r="J109" s="78"/>
      <c r="K109" s="77"/>
      <c r="L109" s="75"/>
      <c r="M109" s="83" t="s">
        <v>15</v>
      </c>
    </row>
    <row r="110" spans="1:13" ht="141.75" x14ac:dyDescent="0.25">
      <c r="A110" s="83" t="s">
        <v>35</v>
      </c>
      <c r="B110" s="95">
        <v>450000</v>
      </c>
      <c r="C110" s="74">
        <v>457500</v>
      </c>
      <c r="D110" s="75">
        <v>277500</v>
      </c>
      <c r="E110" s="75">
        <v>0</v>
      </c>
      <c r="F110" s="75">
        <f t="shared" si="20"/>
        <v>277500</v>
      </c>
      <c r="G110" s="74">
        <v>43726</v>
      </c>
      <c r="H110" s="74"/>
      <c r="I110" s="74"/>
      <c r="J110" s="78"/>
      <c r="K110" s="77"/>
      <c r="L110" s="75"/>
      <c r="M110" s="83" t="s">
        <v>44</v>
      </c>
    </row>
    <row r="111" spans="1:13" ht="31.5" x14ac:dyDescent="0.25">
      <c r="A111" s="83" t="s">
        <v>28</v>
      </c>
      <c r="B111" s="74">
        <f t="shared" ref="B111:L111" si="21">SUM(B112:B113)</f>
        <v>84621</v>
      </c>
      <c r="C111" s="74">
        <f t="shared" si="21"/>
        <v>84621</v>
      </c>
      <c r="D111" s="75">
        <f t="shared" si="21"/>
        <v>42311</v>
      </c>
      <c r="E111" s="75">
        <f>E112+E113</f>
        <v>84621</v>
      </c>
      <c r="F111" s="75">
        <f>F112+F113</f>
        <v>-42310</v>
      </c>
      <c r="G111" s="74">
        <f t="shared" si="21"/>
        <v>0</v>
      </c>
      <c r="H111" s="74">
        <f t="shared" si="21"/>
        <v>0</v>
      </c>
      <c r="I111" s="74">
        <f t="shared" si="21"/>
        <v>0</v>
      </c>
      <c r="J111" s="74">
        <f t="shared" si="21"/>
        <v>0</v>
      </c>
      <c r="K111" s="74">
        <f t="shared" si="21"/>
        <v>0</v>
      </c>
      <c r="L111" s="74">
        <f t="shared" si="21"/>
        <v>0</v>
      </c>
      <c r="M111" s="83" t="s">
        <v>29</v>
      </c>
    </row>
    <row r="112" spans="1:13" ht="47.25" x14ac:dyDescent="0.25">
      <c r="A112" s="83" t="s">
        <v>30</v>
      </c>
      <c r="B112" s="95">
        <v>56000</v>
      </c>
      <c r="C112" s="86">
        <v>56000</v>
      </c>
      <c r="D112" s="87">
        <v>28000</v>
      </c>
      <c r="E112" s="87">
        <v>56000</v>
      </c>
      <c r="F112" s="87">
        <f>D112-E112</f>
        <v>-28000</v>
      </c>
      <c r="G112" s="74">
        <v>0</v>
      </c>
      <c r="H112" s="74"/>
      <c r="I112" s="86"/>
      <c r="J112" s="86"/>
      <c r="K112" s="88"/>
      <c r="L112" s="87"/>
      <c r="M112" s="85" t="s">
        <v>15</v>
      </c>
    </row>
    <row r="113" spans="1:13" ht="31.5" x14ac:dyDescent="0.25">
      <c r="A113" s="91" t="s">
        <v>31</v>
      </c>
      <c r="B113" s="91">
        <v>28621</v>
      </c>
      <c r="C113" s="86">
        <v>28621</v>
      </c>
      <c r="D113" s="87">
        <v>14311</v>
      </c>
      <c r="E113" s="87">
        <v>28621</v>
      </c>
      <c r="F113" s="87">
        <f>D113-E113</f>
        <v>-14310</v>
      </c>
      <c r="G113" s="74">
        <v>0</v>
      </c>
      <c r="H113" s="74"/>
      <c r="I113" s="86"/>
      <c r="J113" s="86"/>
      <c r="K113" s="88"/>
      <c r="L113" s="87"/>
      <c r="M113" s="85" t="s">
        <v>15</v>
      </c>
    </row>
    <row r="117" spans="1:13" ht="15.75" x14ac:dyDescent="0.25">
      <c r="A117" s="150" t="s">
        <v>0</v>
      </c>
      <c r="B117" s="150"/>
      <c r="C117" s="150"/>
      <c r="D117" s="150"/>
      <c r="E117" s="150"/>
      <c r="F117" s="150"/>
      <c r="G117" s="150"/>
      <c r="H117" s="150"/>
      <c r="I117" s="150"/>
      <c r="J117" s="150"/>
      <c r="K117" s="150"/>
      <c r="L117" s="150"/>
      <c r="M117" s="150"/>
    </row>
    <row r="118" spans="1:13" ht="15.75" x14ac:dyDescent="0.25">
      <c r="A118" s="150" t="s">
        <v>48</v>
      </c>
      <c r="B118" s="150"/>
      <c r="C118" s="150"/>
      <c r="D118" s="150"/>
      <c r="E118" s="150"/>
      <c r="F118" s="150"/>
      <c r="G118" s="150"/>
      <c r="H118" s="150"/>
      <c r="I118" s="150"/>
      <c r="J118" s="150"/>
      <c r="K118" s="150"/>
      <c r="L118" s="150"/>
      <c r="M118" s="150"/>
    </row>
    <row r="119" spans="1:13" ht="15.75" x14ac:dyDescent="0.25">
      <c r="A119" s="101"/>
      <c r="B119" s="101"/>
      <c r="C119" s="101"/>
      <c r="D119" s="101"/>
      <c r="E119" s="101"/>
      <c r="F119" s="101"/>
      <c r="G119" s="102"/>
      <c r="H119" s="102"/>
      <c r="I119" s="102"/>
      <c r="J119" s="102"/>
      <c r="K119" s="102"/>
      <c r="L119" s="102"/>
      <c r="M119" s="103"/>
    </row>
    <row r="120" spans="1:13" ht="60.95" customHeight="1" x14ac:dyDescent="0.25">
      <c r="A120" s="116" t="s">
        <v>1</v>
      </c>
      <c r="B120" s="116" t="s">
        <v>2</v>
      </c>
      <c r="C120" s="117" t="s">
        <v>3</v>
      </c>
      <c r="D120" s="117" t="s">
        <v>4</v>
      </c>
      <c r="E120" s="117" t="s">
        <v>46</v>
      </c>
      <c r="F120" s="117" t="s">
        <v>47</v>
      </c>
      <c r="G120" s="115" t="s">
        <v>5</v>
      </c>
      <c r="H120" s="115" t="s">
        <v>6</v>
      </c>
      <c r="I120" s="115" t="s">
        <v>32</v>
      </c>
      <c r="J120" s="115" t="s">
        <v>7</v>
      </c>
      <c r="K120" s="115" t="s">
        <v>8</v>
      </c>
      <c r="L120" s="115" t="s">
        <v>9</v>
      </c>
      <c r="M120" s="107" t="s">
        <v>10</v>
      </c>
    </row>
    <row r="121" spans="1:13" ht="15.75" x14ac:dyDescent="0.25">
      <c r="A121" s="104"/>
      <c r="B121" s="105">
        <f t="shared" ref="B121:K121" si="22">+B129+B122+B133+B140</f>
        <v>3254106</v>
      </c>
      <c r="C121" s="105">
        <f t="shared" si="22"/>
        <v>3017303</v>
      </c>
      <c r="D121" s="105">
        <f t="shared" si="22"/>
        <v>2595592</v>
      </c>
      <c r="E121" s="105">
        <f t="shared" si="22"/>
        <v>1134273</v>
      </c>
      <c r="F121" s="105">
        <f t="shared" si="22"/>
        <v>1461319</v>
      </c>
      <c r="G121" s="105">
        <f t="shared" si="22"/>
        <v>858351</v>
      </c>
      <c r="H121" s="105">
        <f t="shared" si="22"/>
        <v>0</v>
      </c>
      <c r="I121" s="105">
        <f t="shared" si="22"/>
        <v>0</v>
      </c>
      <c r="J121" s="105">
        <f t="shared" si="22"/>
        <v>0</v>
      </c>
      <c r="K121" s="105">
        <f t="shared" si="22"/>
        <v>0</v>
      </c>
      <c r="L121" s="106">
        <f>SUM(G121/D121)*100</f>
        <v>33.069565632811319</v>
      </c>
      <c r="M121" s="107"/>
    </row>
    <row r="122" spans="1:13" ht="31.5" x14ac:dyDescent="0.25">
      <c r="A122" s="108" t="s">
        <v>11</v>
      </c>
      <c r="B122" s="106">
        <f t="shared" ref="B122:K122" si="23">SUM(B123:B128)</f>
        <v>1058802</v>
      </c>
      <c r="C122" s="106">
        <f t="shared" si="23"/>
        <v>828683</v>
      </c>
      <c r="D122" s="106">
        <f t="shared" si="23"/>
        <v>674282</v>
      </c>
      <c r="E122" s="106">
        <f>E123+E124+E125+E126+E127+E128</f>
        <v>297802</v>
      </c>
      <c r="F122" s="106">
        <f>F123+F124+F125+F126+F127+F128</f>
        <v>376480</v>
      </c>
      <c r="G122" s="106">
        <f t="shared" si="23"/>
        <v>72626</v>
      </c>
      <c r="H122" s="106">
        <f t="shared" si="23"/>
        <v>0</v>
      </c>
      <c r="I122" s="106">
        <f t="shared" si="23"/>
        <v>0</v>
      </c>
      <c r="J122" s="106">
        <f t="shared" si="23"/>
        <v>0</v>
      </c>
      <c r="K122" s="106">
        <f t="shared" si="23"/>
        <v>0</v>
      </c>
      <c r="L122" s="106">
        <f>SUM(G122/D122)*100</f>
        <v>10.770864415778561</v>
      </c>
      <c r="M122" s="108"/>
    </row>
    <row r="123" spans="1:13" ht="31.5" x14ac:dyDescent="0.25">
      <c r="A123" s="108" t="s">
        <v>12</v>
      </c>
      <c r="B123" s="109">
        <v>440000</v>
      </c>
      <c r="C123" s="96">
        <v>440000</v>
      </c>
      <c r="D123" s="97">
        <v>440000</v>
      </c>
      <c r="E123" s="97">
        <v>0</v>
      </c>
      <c r="F123" s="97">
        <f>D123-E123</f>
        <v>440000</v>
      </c>
      <c r="G123" s="96">
        <v>13163</v>
      </c>
      <c r="H123" s="96"/>
      <c r="I123" s="96"/>
      <c r="J123" s="96"/>
      <c r="K123" s="98"/>
      <c r="L123" s="97"/>
      <c r="M123" s="108" t="s">
        <v>42</v>
      </c>
    </row>
    <row r="124" spans="1:13" ht="63" x14ac:dyDescent="0.25">
      <c r="A124" s="108" t="s">
        <v>13</v>
      </c>
      <c r="B124" s="109">
        <v>300000</v>
      </c>
      <c r="C124" s="96">
        <v>90881</v>
      </c>
      <c r="D124" s="97">
        <v>90881</v>
      </c>
      <c r="E124" s="97">
        <v>0</v>
      </c>
      <c r="F124" s="97">
        <f t="shared" ref="F124:F128" si="24">D124-E124</f>
        <v>90881</v>
      </c>
      <c r="G124" s="96">
        <v>59463</v>
      </c>
      <c r="H124" s="96"/>
      <c r="I124" s="96"/>
      <c r="J124" s="96"/>
      <c r="K124" s="96"/>
      <c r="L124" s="97"/>
      <c r="M124" s="110" t="s">
        <v>38</v>
      </c>
    </row>
    <row r="125" spans="1:13" ht="47.25" x14ac:dyDescent="0.25">
      <c r="A125" s="108" t="s">
        <v>14</v>
      </c>
      <c r="B125" s="109">
        <v>155000</v>
      </c>
      <c r="C125" s="96">
        <v>155000</v>
      </c>
      <c r="D125" s="97">
        <v>77500</v>
      </c>
      <c r="E125" s="97">
        <v>155000</v>
      </c>
      <c r="F125" s="97">
        <f t="shared" si="24"/>
        <v>-77500</v>
      </c>
      <c r="G125" s="96">
        <v>0</v>
      </c>
      <c r="H125" s="96"/>
      <c r="I125" s="96"/>
      <c r="J125" s="96"/>
      <c r="K125" s="99"/>
      <c r="L125" s="97"/>
      <c r="M125" s="108" t="s">
        <v>15</v>
      </c>
    </row>
    <row r="126" spans="1:13" ht="63" x14ac:dyDescent="0.25">
      <c r="A126" s="108" t="s">
        <v>16</v>
      </c>
      <c r="B126" s="109">
        <v>93802</v>
      </c>
      <c r="C126" s="96">
        <v>93802</v>
      </c>
      <c r="D126" s="97">
        <v>46901</v>
      </c>
      <c r="E126" s="97">
        <v>93802</v>
      </c>
      <c r="F126" s="97">
        <f t="shared" si="24"/>
        <v>-46901</v>
      </c>
      <c r="G126" s="96">
        <v>0</v>
      </c>
      <c r="H126" s="96"/>
      <c r="I126" s="96"/>
      <c r="J126" s="96"/>
      <c r="K126" s="99"/>
      <c r="L126" s="97"/>
      <c r="M126" s="108" t="s">
        <v>15</v>
      </c>
    </row>
    <row r="127" spans="1:13" ht="31.5" x14ac:dyDescent="0.25">
      <c r="A127" s="108" t="s">
        <v>17</v>
      </c>
      <c r="B127" s="109">
        <v>10000</v>
      </c>
      <c r="C127" s="96">
        <v>10000</v>
      </c>
      <c r="D127" s="97">
        <v>10000</v>
      </c>
      <c r="E127" s="97">
        <v>10000</v>
      </c>
      <c r="F127" s="97">
        <f t="shared" si="24"/>
        <v>0</v>
      </c>
      <c r="G127" s="96">
        <v>0</v>
      </c>
      <c r="H127" s="96"/>
      <c r="I127" s="96"/>
      <c r="J127" s="96"/>
      <c r="K127" s="99"/>
      <c r="L127" s="97"/>
      <c r="M127" s="108" t="s">
        <v>15</v>
      </c>
    </row>
    <row r="128" spans="1:13" ht="31.5" x14ac:dyDescent="0.25">
      <c r="A128" s="108" t="s">
        <v>18</v>
      </c>
      <c r="B128" s="109">
        <v>60000</v>
      </c>
      <c r="C128" s="96">
        <v>39000</v>
      </c>
      <c r="D128" s="97">
        <v>9000</v>
      </c>
      <c r="E128" s="97">
        <v>39000</v>
      </c>
      <c r="F128" s="97">
        <f t="shared" si="24"/>
        <v>-30000</v>
      </c>
      <c r="G128" s="96">
        <v>0</v>
      </c>
      <c r="H128" s="96"/>
      <c r="I128" s="96"/>
      <c r="J128" s="96"/>
      <c r="K128" s="99"/>
      <c r="L128" s="97"/>
      <c r="M128" s="108" t="s">
        <v>15</v>
      </c>
    </row>
    <row r="129" spans="1:13" ht="31.5" x14ac:dyDescent="0.25">
      <c r="A129" s="108" t="s">
        <v>19</v>
      </c>
      <c r="B129" s="96">
        <f>SUM(B130:B132)</f>
        <v>516635</v>
      </c>
      <c r="C129" s="96">
        <f>SUM(C130:C132)</f>
        <v>494635</v>
      </c>
      <c r="D129" s="97">
        <f>SUM(D130:D132)</f>
        <v>444635</v>
      </c>
      <c r="E129" s="97">
        <f>E130+E131+E132</f>
        <v>401850</v>
      </c>
      <c r="F129" s="97">
        <f>F130+F131+F132</f>
        <v>42785</v>
      </c>
      <c r="G129" s="96">
        <f>SUM(G130:G132)</f>
        <v>376485</v>
      </c>
      <c r="H129" s="96">
        <f>SUM(H130:H132)</f>
        <v>0</v>
      </c>
      <c r="I129" s="96">
        <f>SUM(I132:I132)</f>
        <v>0</v>
      </c>
      <c r="J129" s="96">
        <f>SUM(J132:J132)</f>
        <v>0</v>
      </c>
      <c r="K129" s="96">
        <f>SUM(K130:K132)</f>
        <v>0</v>
      </c>
      <c r="L129" s="96">
        <f>SUM(L132:L132)</f>
        <v>0</v>
      </c>
      <c r="M129" s="108"/>
    </row>
    <row r="130" spans="1:13" ht="47.25" x14ac:dyDescent="0.25">
      <c r="A130" s="108" t="s">
        <v>20</v>
      </c>
      <c r="B130" s="109">
        <v>416635</v>
      </c>
      <c r="C130" s="96">
        <v>279850</v>
      </c>
      <c r="D130" s="97">
        <v>279850</v>
      </c>
      <c r="E130" s="97">
        <v>301850</v>
      </c>
      <c r="F130" s="97">
        <f>D130-E130</f>
        <v>-22000</v>
      </c>
      <c r="G130" s="96">
        <v>261700</v>
      </c>
      <c r="H130" s="96"/>
      <c r="I130" s="96"/>
      <c r="J130" s="96"/>
      <c r="K130" s="99"/>
      <c r="L130" s="97"/>
      <c r="M130" s="111" t="s">
        <v>49</v>
      </c>
    </row>
    <row r="131" spans="1:13" ht="47.25" x14ac:dyDescent="0.25">
      <c r="A131" s="108" t="s">
        <v>21</v>
      </c>
      <c r="B131" s="109">
        <v>100000</v>
      </c>
      <c r="C131" s="96">
        <v>100000</v>
      </c>
      <c r="D131" s="97">
        <v>50000</v>
      </c>
      <c r="E131" s="97">
        <v>100000</v>
      </c>
      <c r="F131" s="97">
        <f t="shared" ref="F131:F132" si="25">D131-E131</f>
        <v>-50000</v>
      </c>
      <c r="G131" s="96">
        <v>0</v>
      </c>
      <c r="H131" s="96"/>
      <c r="I131" s="96"/>
      <c r="J131" s="96"/>
      <c r="K131" s="99"/>
      <c r="L131" s="97"/>
      <c r="M131" s="111" t="s">
        <v>15</v>
      </c>
    </row>
    <row r="132" spans="1:13" ht="31.5" x14ac:dyDescent="0.25">
      <c r="A132" s="108" t="s">
        <v>22</v>
      </c>
      <c r="B132" s="109">
        <v>0</v>
      </c>
      <c r="C132" s="96">
        <v>114785</v>
      </c>
      <c r="D132" s="97">
        <v>114785</v>
      </c>
      <c r="E132" s="97">
        <v>0</v>
      </c>
      <c r="F132" s="97">
        <f t="shared" si="25"/>
        <v>114785</v>
      </c>
      <c r="G132" s="96">
        <v>114785</v>
      </c>
      <c r="H132" s="96"/>
      <c r="I132" s="96"/>
      <c r="J132" s="100"/>
      <c r="K132" s="99"/>
      <c r="L132" s="97"/>
      <c r="M132" s="73" t="s">
        <v>39</v>
      </c>
    </row>
    <row r="133" spans="1:13" ht="15.75" x14ac:dyDescent="0.25">
      <c r="A133" s="108" t="s">
        <v>23</v>
      </c>
      <c r="B133" s="96">
        <f>SUM(B134:B139)</f>
        <v>1594048</v>
      </c>
      <c r="C133" s="96">
        <f>SUM(C134:C139)</f>
        <v>1609364</v>
      </c>
      <c r="D133" s="97">
        <f>SUM(D134:D139)</f>
        <v>1434364</v>
      </c>
      <c r="E133" s="97">
        <f>E134+E135+E136+E137+E138+E139</f>
        <v>350000</v>
      </c>
      <c r="F133" s="97">
        <f>F134+F135+F136+F137+F138+F139</f>
        <v>1084364</v>
      </c>
      <c r="G133" s="96">
        <f>SUM(G134:G139)</f>
        <v>409240</v>
      </c>
      <c r="H133" s="96">
        <f t="shared" ref="H133:L133" si="26">SUM(H134:H137)</f>
        <v>0</v>
      </c>
      <c r="I133" s="96">
        <f t="shared" si="26"/>
        <v>0</v>
      </c>
      <c r="J133" s="96">
        <f t="shared" si="26"/>
        <v>0</v>
      </c>
      <c r="K133" s="96">
        <f t="shared" si="26"/>
        <v>0</v>
      </c>
      <c r="L133" s="96">
        <f t="shared" si="26"/>
        <v>0</v>
      </c>
      <c r="M133" s="108"/>
    </row>
    <row r="134" spans="1:13" ht="31.5" x14ac:dyDescent="0.25">
      <c r="A134" s="108" t="s">
        <v>24</v>
      </c>
      <c r="B134" s="109">
        <v>39000</v>
      </c>
      <c r="C134" s="96">
        <v>11318</v>
      </c>
      <c r="D134" s="97">
        <v>11318</v>
      </c>
      <c r="E134" s="97">
        <v>0</v>
      </c>
      <c r="F134" s="97">
        <f>D134-E134</f>
        <v>11318</v>
      </c>
      <c r="G134" s="96">
        <v>0</v>
      </c>
      <c r="H134" s="96"/>
      <c r="I134" s="96"/>
      <c r="J134" s="100"/>
      <c r="K134" s="96"/>
      <c r="L134" s="97"/>
      <c r="M134" s="108" t="s">
        <v>15</v>
      </c>
    </row>
    <row r="135" spans="1:13" ht="357" customHeight="1" x14ac:dyDescent="0.25">
      <c r="A135" s="108" t="s">
        <v>25</v>
      </c>
      <c r="B135" s="109">
        <v>555048</v>
      </c>
      <c r="C135" s="96">
        <v>590546</v>
      </c>
      <c r="D135" s="97">
        <v>590546</v>
      </c>
      <c r="E135" s="97">
        <v>0</v>
      </c>
      <c r="F135" s="97">
        <f t="shared" ref="F135:F139" si="27">D135-E135</f>
        <v>590546</v>
      </c>
      <c r="G135" s="96">
        <v>364659</v>
      </c>
      <c r="H135" s="96"/>
      <c r="I135" s="96"/>
      <c r="J135" s="100"/>
      <c r="K135" s="96"/>
      <c r="L135" s="97"/>
      <c r="M135" s="110" t="s">
        <v>43</v>
      </c>
    </row>
    <row r="136" spans="1:13" ht="47.25" x14ac:dyDescent="0.25">
      <c r="A136" s="108" t="s">
        <v>26</v>
      </c>
      <c r="B136" s="109">
        <v>200000</v>
      </c>
      <c r="C136" s="96">
        <v>200000</v>
      </c>
      <c r="D136" s="97">
        <v>200000</v>
      </c>
      <c r="E136" s="97">
        <v>0</v>
      </c>
      <c r="F136" s="97">
        <f t="shared" si="27"/>
        <v>200000</v>
      </c>
      <c r="G136" s="96">
        <v>0</v>
      </c>
      <c r="H136" s="96"/>
      <c r="I136" s="96"/>
      <c r="J136" s="100"/>
      <c r="K136" s="99"/>
      <c r="L136" s="97"/>
      <c r="M136" s="108" t="s">
        <v>15</v>
      </c>
    </row>
    <row r="137" spans="1:13" ht="31.5" x14ac:dyDescent="0.25">
      <c r="A137" s="108" t="s">
        <v>27</v>
      </c>
      <c r="B137" s="109">
        <v>200000</v>
      </c>
      <c r="C137" s="96">
        <v>200000</v>
      </c>
      <c r="D137" s="97">
        <v>100000</v>
      </c>
      <c r="E137" s="97">
        <v>200000</v>
      </c>
      <c r="F137" s="97">
        <f t="shared" si="27"/>
        <v>-100000</v>
      </c>
      <c r="G137" s="96">
        <v>0</v>
      </c>
      <c r="H137" s="96"/>
      <c r="I137" s="96"/>
      <c r="J137" s="100"/>
      <c r="K137" s="99"/>
      <c r="L137" s="97"/>
      <c r="M137" s="108" t="s">
        <v>15</v>
      </c>
    </row>
    <row r="138" spans="1:13" ht="31.5" x14ac:dyDescent="0.25">
      <c r="A138" s="108" t="s">
        <v>34</v>
      </c>
      <c r="B138" s="109">
        <v>150000</v>
      </c>
      <c r="C138" s="96">
        <v>150000</v>
      </c>
      <c r="D138" s="97">
        <v>75000</v>
      </c>
      <c r="E138" s="97">
        <v>150000</v>
      </c>
      <c r="F138" s="97">
        <f t="shared" si="27"/>
        <v>-75000</v>
      </c>
      <c r="G138" s="96">
        <v>0</v>
      </c>
      <c r="H138" s="96"/>
      <c r="I138" s="96"/>
      <c r="J138" s="100"/>
      <c r="K138" s="99"/>
      <c r="L138" s="97"/>
      <c r="M138" s="108" t="s">
        <v>15</v>
      </c>
    </row>
    <row r="139" spans="1:13" ht="141.75" x14ac:dyDescent="0.25">
      <c r="A139" s="108" t="s">
        <v>56</v>
      </c>
      <c r="B139" s="109">
        <v>450000</v>
      </c>
      <c r="C139" s="96">
        <v>457500</v>
      </c>
      <c r="D139" s="97">
        <v>457500</v>
      </c>
      <c r="E139" s="97">
        <v>0</v>
      </c>
      <c r="F139" s="97">
        <f t="shared" si="27"/>
        <v>457500</v>
      </c>
      <c r="G139" s="96">
        <v>44581</v>
      </c>
      <c r="H139" s="96"/>
      <c r="I139" s="96"/>
      <c r="J139" s="100"/>
      <c r="K139" s="99"/>
      <c r="L139" s="97"/>
      <c r="M139" s="108" t="s">
        <v>44</v>
      </c>
    </row>
    <row r="140" spans="1:13" ht="31.5" x14ac:dyDescent="0.25">
      <c r="A140" s="108" t="s">
        <v>28</v>
      </c>
      <c r="B140" s="96">
        <f t="shared" ref="B140:L140" si="28">SUM(B141:B142)</f>
        <v>84621</v>
      </c>
      <c r="C140" s="96">
        <f t="shared" si="28"/>
        <v>84621</v>
      </c>
      <c r="D140" s="97">
        <f t="shared" si="28"/>
        <v>42311</v>
      </c>
      <c r="E140" s="97">
        <f>E141+E142</f>
        <v>84621</v>
      </c>
      <c r="F140" s="97">
        <f>F141+F142</f>
        <v>-42310</v>
      </c>
      <c r="G140" s="96">
        <f t="shared" si="28"/>
        <v>0</v>
      </c>
      <c r="H140" s="96">
        <f t="shared" si="28"/>
        <v>0</v>
      </c>
      <c r="I140" s="96">
        <f t="shared" si="28"/>
        <v>0</v>
      </c>
      <c r="J140" s="96">
        <f t="shared" si="28"/>
        <v>0</v>
      </c>
      <c r="K140" s="96">
        <f t="shared" si="28"/>
        <v>0</v>
      </c>
      <c r="L140" s="96">
        <f t="shared" si="28"/>
        <v>0</v>
      </c>
      <c r="M140" s="108" t="s">
        <v>29</v>
      </c>
    </row>
    <row r="141" spans="1:13" ht="47.25" x14ac:dyDescent="0.25">
      <c r="A141" s="108" t="s">
        <v>30</v>
      </c>
      <c r="B141" s="109">
        <v>56000</v>
      </c>
      <c r="C141" s="112">
        <v>56000</v>
      </c>
      <c r="D141" s="113">
        <v>28000</v>
      </c>
      <c r="E141" s="113">
        <v>56000</v>
      </c>
      <c r="F141" s="113">
        <f>D141-E141</f>
        <v>-28000</v>
      </c>
      <c r="G141" s="96">
        <v>0</v>
      </c>
      <c r="H141" s="96"/>
      <c r="I141" s="112"/>
      <c r="J141" s="112"/>
      <c r="K141" s="114"/>
      <c r="L141" s="113"/>
      <c r="M141" s="111" t="s">
        <v>15</v>
      </c>
    </row>
    <row r="142" spans="1:13" ht="31.5" x14ac:dyDescent="0.25">
      <c r="A142" s="115" t="s">
        <v>31</v>
      </c>
      <c r="B142" s="115">
        <v>28621</v>
      </c>
      <c r="C142" s="112">
        <v>28621</v>
      </c>
      <c r="D142" s="113">
        <v>14311</v>
      </c>
      <c r="E142" s="113">
        <v>28621</v>
      </c>
      <c r="F142" s="113">
        <f>D142-E142</f>
        <v>-14310</v>
      </c>
      <c r="G142" s="96">
        <v>0</v>
      </c>
      <c r="H142" s="96"/>
      <c r="I142" s="112"/>
      <c r="J142" s="112"/>
      <c r="K142" s="114"/>
      <c r="L142" s="113"/>
      <c r="M142" s="111" t="s">
        <v>15</v>
      </c>
    </row>
    <row r="146" spans="1:13" ht="15.75" x14ac:dyDescent="0.25">
      <c r="A146" s="150" t="s">
        <v>0</v>
      </c>
      <c r="B146" s="150"/>
      <c r="C146" s="150"/>
      <c r="D146" s="150"/>
      <c r="E146" s="150"/>
      <c r="F146" s="150"/>
      <c r="G146" s="150"/>
      <c r="H146" s="150"/>
      <c r="I146" s="150"/>
      <c r="J146" s="150"/>
      <c r="K146" s="150"/>
      <c r="L146" s="150"/>
      <c r="M146" s="150"/>
    </row>
    <row r="147" spans="1:13" ht="15.75" x14ac:dyDescent="0.25">
      <c r="A147" s="150" t="s">
        <v>50</v>
      </c>
      <c r="B147" s="150"/>
      <c r="C147" s="150"/>
      <c r="D147" s="150"/>
      <c r="E147" s="150"/>
      <c r="F147" s="150"/>
      <c r="G147" s="150"/>
      <c r="H147" s="150"/>
      <c r="I147" s="150"/>
      <c r="J147" s="150"/>
      <c r="K147" s="150"/>
      <c r="L147" s="150"/>
      <c r="M147" s="150"/>
    </row>
    <row r="148" spans="1:13" ht="15.75" x14ac:dyDescent="0.25">
      <c r="A148" s="101"/>
      <c r="B148" s="101"/>
      <c r="C148" s="101"/>
      <c r="D148" s="101"/>
      <c r="E148" s="101"/>
      <c r="F148" s="101"/>
      <c r="G148" s="102"/>
      <c r="H148" s="102"/>
      <c r="I148" s="102"/>
      <c r="J148" s="102"/>
      <c r="K148" s="102"/>
      <c r="L148" s="102"/>
      <c r="M148" s="118"/>
    </row>
    <row r="149" spans="1:13" ht="53.25" customHeight="1" x14ac:dyDescent="0.25">
      <c r="A149" s="116" t="s">
        <v>1</v>
      </c>
      <c r="B149" s="116" t="s">
        <v>2</v>
      </c>
      <c r="C149" s="117" t="s">
        <v>3</v>
      </c>
      <c r="D149" s="117" t="s">
        <v>4</v>
      </c>
      <c r="E149" s="117" t="s">
        <v>46</v>
      </c>
      <c r="F149" s="117" t="s">
        <v>47</v>
      </c>
      <c r="G149" s="115" t="s">
        <v>5</v>
      </c>
      <c r="H149" s="115" t="s">
        <v>6</v>
      </c>
      <c r="I149" s="115" t="s">
        <v>32</v>
      </c>
      <c r="J149" s="115" t="s">
        <v>7</v>
      </c>
      <c r="K149" s="115" t="s">
        <v>8</v>
      </c>
      <c r="L149" s="115" t="s">
        <v>9</v>
      </c>
      <c r="M149" s="107" t="s">
        <v>10</v>
      </c>
    </row>
    <row r="150" spans="1:13" ht="15.75" x14ac:dyDescent="0.25">
      <c r="A150" s="104"/>
      <c r="B150" s="126">
        <f t="shared" ref="B150:K150" si="29">+B158+B151+B162+B169</f>
        <v>3254106</v>
      </c>
      <c r="C150" s="126">
        <f t="shared" si="29"/>
        <v>3017303</v>
      </c>
      <c r="D150" s="126">
        <f t="shared" si="29"/>
        <v>3017303</v>
      </c>
      <c r="E150" s="126">
        <f t="shared" si="29"/>
        <v>1134273</v>
      </c>
      <c r="F150" s="126">
        <f t="shared" si="29"/>
        <v>1883030</v>
      </c>
      <c r="G150" s="126">
        <f t="shared" si="29"/>
        <v>960635.38</v>
      </c>
      <c r="H150" s="126">
        <f t="shared" si="29"/>
        <v>0</v>
      </c>
      <c r="I150" s="126">
        <f t="shared" si="29"/>
        <v>0</v>
      </c>
      <c r="J150" s="126">
        <f t="shared" si="29"/>
        <v>0</v>
      </c>
      <c r="K150" s="126">
        <f t="shared" si="29"/>
        <v>0</v>
      </c>
      <c r="L150" s="127">
        <f>SUM(G150/D150)*100</f>
        <v>31.837550951959415</v>
      </c>
      <c r="M150" s="128"/>
    </row>
    <row r="151" spans="1:13" ht="31.5" x14ac:dyDescent="0.25">
      <c r="A151" s="108" t="s">
        <v>11</v>
      </c>
      <c r="B151" s="129">
        <f t="shared" ref="B151:K151" si="30">SUM(B152:B157)</f>
        <v>1058802</v>
      </c>
      <c r="C151" s="129">
        <f t="shared" si="30"/>
        <v>828683</v>
      </c>
      <c r="D151" s="129">
        <f t="shared" si="30"/>
        <v>828683</v>
      </c>
      <c r="E151" s="129">
        <f>E152+E153+E154+E155+E156+E157</f>
        <v>297802</v>
      </c>
      <c r="F151" s="129">
        <f>F152+F153+F154+F155+F156+F157</f>
        <v>530881</v>
      </c>
      <c r="G151" s="129">
        <f t="shared" si="30"/>
        <v>74637.38</v>
      </c>
      <c r="H151" s="129">
        <f t="shared" si="30"/>
        <v>0</v>
      </c>
      <c r="I151" s="129">
        <f t="shared" si="30"/>
        <v>0</v>
      </c>
      <c r="J151" s="129">
        <f t="shared" si="30"/>
        <v>0</v>
      </c>
      <c r="K151" s="129">
        <f t="shared" si="30"/>
        <v>0</v>
      </c>
      <c r="L151" s="129">
        <f>SUM(G151/D151)*100</f>
        <v>9.0067468501224237</v>
      </c>
      <c r="M151" s="130"/>
    </row>
    <row r="152" spans="1:13" ht="60" x14ac:dyDescent="0.25">
      <c r="A152" s="108" t="s">
        <v>12</v>
      </c>
      <c r="B152" s="131">
        <v>440000</v>
      </c>
      <c r="C152" s="120">
        <v>440000</v>
      </c>
      <c r="D152" s="121">
        <v>440000</v>
      </c>
      <c r="E152" s="121">
        <v>0</v>
      </c>
      <c r="F152" s="121">
        <f>D152-E152</f>
        <v>440000</v>
      </c>
      <c r="G152" s="120">
        <v>14477.38</v>
      </c>
      <c r="H152" s="120"/>
      <c r="I152" s="120"/>
      <c r="J152" s="120"/>
      <c r="K152" s="122"/>
      <c r="L152" s="121"/>
      <c r="M152" s="132" t="s">
        <v>51</v>
      </c>
    </row>
    <row r="153" spans="1:13" ht="60" x14ac:dyDescent="0.25">
      <c r="A153" s="108" t="s">
        <v>13</v>
      </c>
      <c r="B153" s="131">
        <v>300000</v>
      </c>
      <c r="C153" s="120">
        <v>90881</v>
      </c>
      <c r="D153" s="121">
        <v>90881</v>
      </c>
      <c r="E153" s="121">
        <v>0</v>
      </c>
      <c r="F153" s="121">
        <f t="shared" ref="F153:F157" si="31">D153-E153</f>
        <v>90881</v>
      </c>
      <c r="G153" s="120">
        <v>60160</v>
      </c>
      <c r="H153" s="120"/>
      <c r="I153" s="120"/>
      <c r="J153" s="120"/>
      <c r="K153" s="120"/>
      <c r="L153" s="121"/>
      <c r="M153" s="133" t="s">
        <v>38</v>
      </c>
    </row>
    <row r="154" spans="1:13" ht="47.25" x14ac:dyDescent="0.25">
      <c r="A154" s="108" t="s">
        <v>14</v>
      </c>
      <c r="B154" s="131">
        <v>155000</v>
      </c>
      <c r="C154" s="120">
        <v>155000</v>
      </c>
      <c r="D154" s="121">
        <v>155000</v>
      </c>
      <c r="E154" s="121">
        <v>155000</v>
      </c>
      <c r="F154" s="121">
        <f t="shared" si="31"/>
        <v>0</v>
      </c>
      <c r="G154" s="120">
        <v>0</v>
      </c>
      <c r="H154" s="120"/>
      <c r="I154" s="120"/>
      <c r="J154" s="120"/>
      <c r="K154" s="123"/>
      <c r="L154" s="121"/>
      <c r="M154" s="132" t="s">
        <v>15</v>
      </c>
    </row>
    <row r="155" spans="1:13" ht="63" x14ac:dyDescent="0.25">
      <c r="A155" s="108" t="s">
        <v>16</v>
      </c>
      <c r="B155" s="131">
        <v>93802</v>
      </c>
      <c r="C155" s="120">
        <v>93802</v>
      </c>
      <c r="D155" s="121">
        <v>93802</v>
      </c>
      <c r="E155" s="121">
        <v>93802</v>
      </c>
      <c r="F155" s="121">
        <f t="shared" si="31"/>
        <v>0</v>
      </c>
      <c r="G155" s="120">
        <v>0</v>
      </c>
      <c r="H155" s="120"/>
      <c r="I155" s="120"/>
      <c r="J155" s="120"/>
      <c r="K155" s="123"/>
      <c r="L155" s="121"/>
      <c r="M155" s="132" t="s">
        <v>15</v>
      </c>
    </row>
    <row r="156" spans="1:13" ht="31.5" x14ac:dyDescent="0.25">
      <c r="A156" s="108" t="s">
        <v>17</v>
      </c>
      <c r="B156" s="131">
        <v>10000</v>
      </c>
      <c r="C156" s="120">
        <v>10000</v>
      </c>
      <c r="D156" s="121">
        <v>10000</v>
      </c>
      <c r="E156" s="121">
        <v>10000</v>
      </c>
      <c r="F156" s="121">
        <f t="shared" si="31"/>
        <v>0</v>
      </c>
      <c r="G156" s="120">
        <v>0</v>
      </c>
      <c r="H156" s="120"/>
      <c r="I156" s="120"/>
      <c r="J156" s="120"/>
      <c r="K156" s="123"/>
      <c r="L156" s="121"/>
      <c r="M156" s="132" t="s">
        <v>15</v>
      </c>
    </row>
    <row r="157" spans="1:13" ht="31.5" x14ac:dyDescent="0.25">
      <c r="A157" s="108" t="s">
        <v>18</v>
      </c>
      <c r="B157" s="131">
        <v>60000</v>
      </c>
      <c r="C157" s="120">
        <v>39000</v>
      </c>
      <c r="D157" s="121">
        <v>39000</v>
      </c>
      <c r="E157" s="121">
        <v>39000</v>
      </c>
      <c r="F157" s="121">
        <f t="shared" si="31"/>
        <v>0</v>
      </c>
      <c r="G157" s="120">
        <v>0</v>
      </c>
      <c r="H157" s="120"/>
      <c r="I157" s="120"/>
      <c r="J157" s="120"/>
      <c r="K157" s="123"/>
      <c r="L157" s="121"/>
      <c r="M157" s="132" t="s">
        <v>15</v>
      </c>
    </row>
    <row r="158" spans="1:13" ht="31.5" x14ac:dyDescent="0.25">
      <c r="A158" s="108" t="s">
        <v>19</v>
      </c>
      <c r="B158" s="134">
        <f>SUM(B159:B161)</f>
        <v>516635</v>
      </c>
      <c r="C158" s="134">
        <f>SUM(C159:C161)</f>
        <v>494635</v>
      </c>
      <c r="D158" s="135">
        <f>SUM(D159:D161)</f>
        <v>494635</v>
      </c>
      <c r="E158" s="135">
        <f>E159+E160+E161</f>
        <v>401850</v>
      </c>
      <c r="F158" s="135">
        <f>F159+F160+F161</f>
        <v>92785</v>
      </c>
      <c r="G158" s="134">
        <f>SUM(G159:G161)</f>
        <v>376485</v>
      </c>
      <c r="H158" s="134">
        <f>SUM(H159:H161)</f>
        <v>0</v>
      </c>
      <c r="I158" s="134">
        <f>SUM(I161:I161)</f>
        <v>0</v>
      </c>
      <c r="J158" s="134">
        <f>SUM(J161:J161)</f>
        <v>0</v>
      </c>
      <c r="K158" s="134">
        <f>SUM(K159:K161)</f>
        <v>0</v>
      </c>
      <c r="L158" s="134">
        <f>SUM(L161:L161)</f>
        <v>0</v>
      </c>
      <c r="M158" s="130"/>
    </row>
    <row r="159" spans="1:13" ht="47.25" x14ac:dyDescent="0.25">
      <c r="A159" s="108" t="s">
        <v>20</v>
      </c>
      <c r="B159" s="131">
        <v>416635</v>
      </c>
      <c r="C159" s="120">
        <v>279850</v>
      </c>
      <c r="D159" s="121">
        <v>279850</v>
      </c>
      <c r="E159" s="121">
        <v>301850</v>
      </c>
      <c r="F159" s="121">
        <f>D159-E159</f>
        <v>-22000</v>
      </c>
      <c r="G159" s="120">
        <v>261700</v>
      </c>
      <c r="H159" s="120"/>
      <c r="I159" s="120"/>
      <c r="J159" s="120"/>
      <c r="K159" s="123"/>
      <c r="L159" s="121"/>
      <c r="M159" s="136" t="s">
        <v>49</v>
      </c>
    </row>
    <row r="160" spans="1:13" ht="47.25" x14ac:dyDescent="0.25">
      <c r="A160" s="108" t="s">
        <v>21</v>
      </c>
      <c r="B160" s="131">
        <v>100000</v>
      </c>
      <c r="C160" s="120">
        <v>100000</v>
      </c>
      <c r="D160" s="121">
        <v>100000</v>
      </c>
      <c r="E160" s="121">
        <v>100000</v>
      </c>
      <c r="F160" s="121">
        <f t="shared" ref="F160:F161" si="32">D160-E160</f>
        <v>0</v>
      </c>
      <c r="G160" s="120">
        <v>0</v>
      </c>
      <c r="H160" s="120"/>
      <c r="I160" s="120"/>
      <c r="J160" s="120"/>
      <c r="K160" s="123"/>
      <c r="L160" s="121"/>
      <c r="M160" s="136" t="s">
        <v>15</v>
      </c>
    </row>
    <row r="161" spans="1:13" ht="31.5" x14ac:dyDescent="0.25">
      <c r="A161" s="108" t="s">
        <v>22</v>
      </c>
      <c r="B161" s="131">
        <v>0</v>
      </c>
      <c r="C161" s="120">
        <v>114785</v>
      </c>
      <c r="D161" s="121">
        <v>114785</v>
      </c>
      <c r="E161" s="121">
        <v>0</v>
      </c>
      <c r="F161" s="121">
        <f t="shared" si="32"/>
        <v>114785</v>
      </c>
      <c r="G161" s="120">
        <v>114785</v>
      </c>
      <c r="H161" s="120"/>
      <c r="I161" s="120"/>
      <c r="J161" s="124"/>
      <c r="K161" s="123"/>
      <c r="L161" s="121"/>
      <c r="M161" s="125" t="s">
        <v>39</v>
      </c>
    </row>
    <row r="162" spans="1:13" ht="15.75" x14ac:dyDescent="0.25">
      <c r="A162" s="108" t="s">
        <v>23</v>
      </c>
      <c r="B162" s="134">
        <f>SUM(B163:B168)</f>
        <v>1594048</v>
      </c>
      <c r="C162" s="134">
        <f>SUM(C163:C168)</f>
        <v>1609364</v>
      </c>
      <c r="D162" s="135">
        <f>SUM(D163:D168)</f>
        <v>1609364</v>
      </c>
      <c r="E162" s="135">
        <f>E163+E164+E165+E166+E167+E168</f>
        <v>350000</v>
      </c>
      <c r="F162" s="135">
        <f>F163+F164+F165+F166+F167+F168</f>
        <v>1259364</v>
      </c>
      <c r="G162" s="134">
        <f>SUM(G163:G168)</f>
        <v>509513</v>
      </c>
      <c r="H162" s="134">
        <f t="shared" ref="H162:L162" si="33">SUM(H163:H166)</f>
        <v>0</v>
      </c>
      <c r="I162" s="134">
        <f t="shared" si="33"/>
        <v>0</v>
      </c>
      <c r="J162" s="134">
        <f t="shared" si="33"/>
        <v>0</v>
      </c>
      <c r="K162" s="134">
        <f t="shared" si="33"/>
        <v>0</v>
      </c>
      <c r="L162" s="134">
        <f t="shared" si="33"/>
        <v>0</v>
      </c>
      <c r="M162" s="130"/>
    </row>
    <row r="163" spans="1:13" ht="31.5" x14ac:dyDescent="0.25">
      <c r="A163" s="108" t="s">
        <v>24</v>
      </c>
      <c r="B163" s="131">
        <v>39000</v>
      </c>
      <c r="C163" s="120">
        <v>0</v>
      </c>
      <c r="D163" s="121">
        <v>0</v>
      </c>
      <c r="E163" s="121">
        <v>0</v>
      </c>
      <c r="F163" s="121">
        <f>D163-E163</f>
        <v>0</v>
      </c>
      <c r="G163" s="120">
        <v>0</v>
      </c>
      <c r="H163" s="120"/>
      <c r="I163" s="120"/>
      <c r="J163" s="124"/>
      <c r="K163" s="120"/>
      <c r="L163" s="121"/>
      <c r="M163" s="132" t="s">
        <v>15</v>
      </c>
    </row>
    <row r="164" spans="1:13" ht="405" x14ac:dyDescent="0.25">
      <c r="A164" s="108" t="s">
        <v>25</v>
      </c>
      <c r="B164" s="131">
        <v>555048</v>
      </c>
      <c r="C164" s="120">
        <v>590546</v>
      </c>
      <c r="D164" s="121">
        <v>590546</v>
      </c>
      <c r="E164" s="121">
        <v>0</v>
      </c>
      <c r="F164" s="121">
        <f t="shared" ref="F164:F168" si="34">D164-E164</f>
        <v>590546</v>
      </c>
      <c r="G164" s="120">
        <v>459687</v>
      </c>
      <c r="H164" s="120"/>
      <c r="I164" s="120"/>
      <c r="J164" s="124"/>
      <c r="K164" s="120"/>
      <c r="L164" s="121"/>
      <c r="M164" s="133" t="s">
        <v>52</v>
      </c>
    </row>
    <row r="165" spans="1:13" ht="47.25" x14ac:dyDescent="0.25">
      <c r="A165" s="108" t="s">
        <v>26</v>
      </c>
      <c r="B165" s="131">
        <v>200000</v>
      </c>
      <c r="C165" s="120">
        <v>167730</v>
      </c>
      <c r="D165" s="121">
        <v>167730</v>
      </c>
      <c r="E165" s="121">
        <v>0</v>
      </c>
      <c r="F165" s="121">
        <f t="shared" si="34"/>
        <v>167730</v>
      </c>
      <c r="G165" s="120">
        <v>0</v>
      </c>
      <c r="H165" s="120"/>
      <c r="I165" s="120"/>
      <c r="J165" s="124"/>
      <c r="K165" s="123"/>
      <c r="L165" s="121"/>
      <c r="M165" s="132" t="s">
        <v>15</v>
      </c>
    </row>
    <row r="166" spans="1:13" ht="31.5" x14ac:dyDescent="0.25">
      <c r="A166" s="108" t="s">
        <v>27</v>
      </c>
      <c r="B166" s="131">
        <v>200000</v>
      </c>
      <c r="C166" s="120">
        <v>311832</v>
      </c>
      <c r="D166" s="121">
        <v>311832</v>
      </c>
      <c r="E166" s="121">
        <v>200000</v>
      </c>
      <c r="F166" s="121">
        <f t="shared" si="34"/>
        <v>111832</v>
      </c>
      <c r="G166" s="120">
        <v>0</v>
      </c>
      <c r="H166" s="120"/>
      <c r="I166" s="120"/>
      <c r="J166" s="124"/>
      <c r="K166" s="123"/>
      <c r="L166" s="121"/>
      <c r="M166" s="132" t="s">
        <v>15</v>
      </c>
    </row>
    <row r="167" spans="1:13" ht="31.5" x14ac:dyDescent="0.25">
      <c r="A167" s="108" t="s">
        <v>34</v>
      </c>
      <c r="B167" s="131">
        <v>150000</v>
      </c>
      <c r="C167" s="120">
        <v>150000</v>
      </c>
      <c r="D167" s="121">
        <v>150000</v>
      </c>
      <c r="E167" s="121">
        <v>150000</v>
      </c>
      <c r="F167" s="121">
        <f t="shared" si="34"/>
        <v>0</v>
      </c>
      <c r="G167" s="120">
        <v>0</v>
      </c>
      <c r="H167" s="120"/>
      <c r="I167" s="120"/>
      <c r="J167" s="124"/>
      <c r="K167" s="123"/>
      <c r="L167" s="121"/>
      <c r="M167" s="132" t="s">
        <v>15</v>
      </c>
    </row>
    <row r="168" spans="1:13" ht="210" x14ac:dyDescent="0.25">
      <c r="A168" s="108" t="s">
        <v>35</v>
      </c>
      <c r="B168" s="131">
        <v>450000</v>
      </c>
      <c r="C168" s="120">
        <v>389256</v>
      </c>
      <c r="D168" s="121">
        <v>389256</v>
      </c>
      <c r="E168" s="121">
        <v>0</v>
      </c>
      <c r="F168" s="121">
        <f t="shared" si="34"/>
        <v>389256</v>
      </c>
      <c r="G168" s="120">
        <v>49826</v>
      </c>
      <c r="H168" s="120"/>
      <c r="I168" s="120"/>
      <c r="J168" s="124"/>
      <c r="K168" s="123"/>
      <c r="L168" s="121"/>
      <c r="M168" s="132" t="s">
        <v>53</v>
      </c>
    </row>
    <row r="169" spans="1:13" ht="31.5" x14ac:dyDescent="0.25">
      <c r="A169" s="108" t="s">
        <v>28</v>
      </c>
      <c r="B169" s="134">
        <f t="shared" ref="B169:L169" si="35">SUM(B170:B171)</f>
        <v>84621</v>
      </c>
      <c r="C169" s="134">
        <f t="shared" si="35"/>
        <v>84621</v>
      </c>
      <c r="D169" s="135">
        <f t="shared" si="35"/>
        <v>84621</v>
      </c>
      <c r="E169" s="135">
        <f>E170+E171</f>
        <v>84621</v>
      </c>
      <c r="F169" s="135">
        <f>F170+F171</f>
        <v>0</v>
      </c>
      <c r="G169" s="134">
        <f t="shared" si="35"/>
        <v>0</v>
      </c>
      <c r="H169" s="134">
        <f t="shared" si="35"/>
        <v>0</v>
      </c>
      <c r="I169" s="134">
        <f t="shared" si="35"/>
        <v>0</v>
      </c>
      <c r="J169" s="134">
        <f t="shared" si="35"/>
        <v>0</v>
      </c>
      <c r="K169" s="134">
        <f t="shared" si="35"/>
        <v>0</v>
      </c>
      <c r="L169" s="134">
        <f t="shared" si="35"/>
        <v>0</v>
      </c>
      <c r="M169" s="130" t="s">
        <v>29</v>
      </c>
    </row>
    <row r="170" spans="1:13" ht="47.25" x14ac:dyDescent="0.25">
      <c r="A170" s="108" t="s">
        <v>30</v>
      </c>
      <c r="B170" s="131">
        <v>56000</v>
      </c>
      <c r="C170" s="137">
        <v>56000</v>
      </c>
      <c r="D170" s="138">
        <v>56000</v>
      </c>
      <c r="E170" s="138">
        <v>56000</v>
      </c>
      <c r="F170" s="138">
        <f>D170-E170</f>
        <v>0</v>
      </c>
      <c r="G170" s="120">
        <v>0</v>
      </c>
      <c r="H170" s="120"/>
      <c r="I170" s="137"/>
      <c r="J170" s="137"/>
      <c r="K170" s="139"/>
      <c r="L170" s="138"/>
      <c r="M170" s="136" t="s">
        <v>15</v>
      </c>
    </row>
    <row r="171" spans="1:13" ht="31.5" x14ac:dyDescent="0.25">
      <c r="A171" s="115" t="s">
        <v>31</v>
      </c>
      <c r="B171" s="140">
        <v>28621</v>
      </c>
      <c r="C171" s="137">
        <v>28621</v>
      </c>
      <c r="D171" s="138">
        <v>28621</v>
      </c>
      <c r="E171" s="138">
        <v>28621</v>
      </c>
      <c r="F171" s="138">
        <f>D171-E171</f>
        <v>0</v>
      </c>
      <c r="G171" s="120">
        <v>0</v>
      </c>
      <c r="H171" s="120"/>
      <c r="I171" s="137"/>
      <c r="J171" s="137"/>
      <c r="K171" s="139"/>
      <c r="L171" s="138"/>
      <c r="M171" s="136" t="s">
        <v>15</v>
      </c>
    </row>
    <row r="174" spans="1:13" ht="15.75" x14ac:dyDescent="0.25">
      <c r="A174" s="150" t="s">
        <v>0</v>
      </c>
      <c r="B174" s="150"/>
      <c r="C174" s="150"/>
      <c r="D174" s="150"/>
      <c r="E174" s="150"/>
      <c r="F174" s="150"/>
      <c r="G174" s="150"/>
      <c r="H174" s="150"/>
      <c r="I174" s="150"/>
      <c r="J174" s="150"/>
      <c r="K174" s="150"/>
      <c r="L174" s="150"/>
      <c r="M174" s="150"/>
    </row>
    <row r="175" spans="1:13" ht="15.75" x14ac:dyDescent="0.25">
      <c r="A175" s="150" t="s">
        <v>54</v>
      </c>
      <c r="B175" s="150"/>
      <c r="C175" s="150"/>
      <c r="D175" s="150"/>
      <c r="E175" s="150"/>
      <c r="F175" s="150"/>
      <c r="G175" s="150"/>
      <c r="H175" s="150"/>
      <c r="I175" s="150"/>
      <c r="J175" s="150"/>
      <c r="K175" s="150"/>
      <c r="L175" s="150"/>
      <c r="M175" s="150"/>
    </row>
    <row r="176" spans="1:13" ht="15.75" x14ac:dyDescent="0.25">
      <c r="A176" s="101"/>
      <c r="B176" s="101"/>
      <c r="C176" s="101"/>
      <c r="D176" s="101"/>
      <c r="E176" s="101"/>
      <c r="F176" s="101"/>
      <c r="G176" s="102"/>
      <c r="H176" s="102"/>
      <c r="I176" s="102"/>
      <c r="J176" s="102"/>
      <c r="K176" s="102"/>
      <c r="L176" s="102"/>
      <c r="M176" s="119"/>
    </row>
    <row r="177" spans="1:13" ht="65.25" customHeight="1" x14ac:dyDescent="0.25">
      <c r="A177" s="116" t="s">
        <v>1</v>
      </c>
      <c r="B177" s="116" t="s">
        <v>2</v>
      </c>
      <c r="C177" s="117" t="s">
        <v>3</v>
      </c>
      <c r="D177" s="117" t="s">
        <v>4</v>
      </c>
      <c r="E177" s="117" t="s">
        <v>46</v>
      </c>
      <c r="F177" s="117" t="s">
        <v>47</v>
      </c>
      <c r="G177" s="115" t="s">
        <v>5</v>
      </c>
      <c r="H177" s="115" t="s">
        <v>6</v>
      </c>
      <c r="I177" s="115" t="s">
        <v>32</v>
      </c>
      <c r="J177" s="115" t="s">
        <v>7</v>
      </c>
      <c r="K177" s="115" t="s">
        <v>8</v>
      </c>
      <c r="L177" s="115" t="s">
        <v>9</v>
      </c>
      <c r="M177" s="107" t="s">
        <v>10</v>
      </c>
    </row>
    <row r="178" spans="1:13" ht="15.75" x14ac:dyDescent="0.25">
      <c r="A178" s="104"/>
      <c r="B178" s="126">
        <f t="shared" ref="B178:K178" si="36">+B186+B179+B190+B197</f>
        <v>3254106</v>
      </c>
      <c r="C178" s="126">
        <f t="shared" si="36"/>
        <v>3017303</v>
      </c>
      <c r="D178" s="126">
        <f t="shared" si="36"/>
        <v>3017303</v>
      </c>
      <c r="E178" s="126">
        <f t="shared" si="36"/>
        <v>1134273</v>
      </c>
      <c r="F178" s="126">
        <f t="shared" si="36"/>
        <v>1883030</v>
      </c>
      <c r="G178" s="126">
        <f t="shared" si="36"/>
        <v>973586</v>
      </c>
      <c r="H178" s="126">
        <f t="shared" si="36"/>
        <v>0</v>
      </c>
      <c r="I178" s="126">
        <f t="shared" si="36"/>
        <v>0</v>
      </c>
      <c r="J178" s="126">
        <f t="shared" si="36"/>
        <v>0</v>
      </c>
      <c r="K178" s="126">
        <f t="shared" si="36"/>
        <v>0</v>
      </c>
      <c r="L178" s="127">
        <f>SUM(G178/D178)*100</f>
        <v>32.266762734799919</v>
      </c>
      <c r="M178" s="128"/>
    </row>
    <row r="179" spans="1:13" ht="31.5" x14ac:dyDescent="0.25">
      <c r="A179" s="108" t="s">
        <v>11</v>
      </c>
      <c r="B179" s="129">
        <f t="shared" ref="B179:K179" si="37">SUM(B180:B185)</f>
        <v>1058802</v>
      </c>
      <c r="C179" s="129">
        <f t="shared" si="37"/>
        <v>811466</v>
      </c>
      <c r="D179" s="129">
        <f t="shared" si="37"/>
        <v>811466</v>
      </c>
      <c r="E179" s="129">
        <f>E180+E181+E182+E183+E184+E185</f>
        <v>297802</v>
      </c>
      <c r="F179" s="129">
        <f>F180+F181+F182+F183+F184+F185</f>
        <v>513664</v>
      </c>
      <c r="G179" s="129">
        <f t="shared" si="37"/>
        <v>81069</v>
      </c>
      <c r="H179" s="129">
        <f t="shared" si="37"/>
        <v>0</v>
      </c>
      <c r="I179" s="129">
        <f t="shared" si="37"/>
        <v>0</v>
      </c>
      <c r="J179" s="129">
        <f t="shared" si="37"/>
        <v>0</v>
      </c>
      <c r="K179" s="129">
        <f t="shared" si="37"/>
        <v>0</v>
      </c>
      <c r="L179" s="129">
        <f>SUM(G179/D179)*100</f>
        <v>9.990437060825716</v>
      </c>
      <c r="M179" s="130"/>
    </row>
    <row r="180" spans="1:13" ht="82.5" customHeight="1" x14ac:dyDescent="0.25">
      <c r="A180" s="108" t="s">
        <v>12</v>
      </c>
      <c r="B180" s="131">
        <v>440000</v>
      </c>
      <c r="C180" s="120">
        <v>440000</v>
      </c>
      <c r="D180" s="121">
        <v>440000</v>
      </c>
      <c r="E180" s="121">
        <v>0</v>
      </c>
      <c r="F180" s="121">
        <f>D180-E180</f>
        <v>440000</v>
      </c>
      <c r="G180" s="120">
        <v>20909</v>
      </c>
      <c r="H180" s="120"/>
      <c r="I180" s="120"/>
      <c r="J180" s="120"/>
      <c r="K180" s="122"/>
      <c r="L180" s="121"/>
      <c r="M180" s="132" t="s">
        <v>55</v>
      </c>
    </row>
    <row r="181" spans="1:13" ht="66.75" customHeight="1" x14ac:dyDescent="0.25">
      <c r="A181" s="108" t="s">
        <v>13</v>
      </c>
      <c r="B181" s="131">
        <v>300000</v>
      </c>
      <c r="C181" s="120">
        <v>73664</v>
      </c>
      <c r="D181" s="121">
        <v>73664</v>
      </c>
      <c r="E181" s="121">
        <v>0</v>
      </c>
      <c r="F181" s="121">
        <f t="shared" ref="F181:F185" si="38">D181-E181</f>
        <v>73664</v>
      </c>
      <c r="G181" s="120">
        <v>60160</v>
      </c>
      <c r="H181" s="120"/>
      <c r="I181" s="120"/>
      <c r="J181" s="120"/>
      <c r="K181" s="120"/>
      <c r="L181" s="121"/>
      <c r="M181" s="133" t="s">
        <v>38</v>
      </c>
    </row>
    <row r="182" spans="1:13" ht="47.25" x14ac:dyDescent="0.25">
      <c r="A182" s="108" t="s">
        <v>14</v>
      </c>
      <c r="B182" s="131">
        <v>155000</v>
      </c>
      <c r="C182" s="120">
        <v>155000</v>
      </c>
      <c r="D182" s="121">
        <v>155000</v>
      </c>
      <c r="E182" s="121">
        <v>155000</v>
      </c>
      <c r="F182" s="121">
        <f t="shared" si="38"/>
        <v>0</v>
      </c>
      <c r="G182" s="120">
        <v>0</v>
      </c>
      <c r="H182" s="120"/>
      <c r="I182" s="120"/>
      <c r="J182" s="120"/>
      <c r="K182" s="123"/>
      <c r="L182" s="121"/>
      <c r="M182" s="132" t="s">
        <v>15</v>
      </c>
    </row>
    <row r="183" spans="1:13" ht="63" x14ac:dyDescent="0.25">
      <c r="A183" s="108" t="s">
        <v>16</v>
      </c>
      <c r="B183" s="131">
        <v>93802</v>
      </c>
      <c r="C183" s="120">
        <v>93802</v>
      </c>
      <c r="D183" s="121">
        <v>93802</v>
      </c>
      <c r="E183" s="121">
        <v>93802</v>
      </c>
      <c r="F183" s="121">
        <f t="shared" si="38"/>
        <v>0</v>
      </c>
      <c r="G183" s="120">
        <v>0</v>
      </c>
      <c r="H183" s="120"/>
      <c r="I183" s="120"/>
      <c r="J183" s="120"/>
      <c r="K183" s="123"/>
      <c r="L183" s="121"/>
      <c r="M183" s="132" t="s">
        <v>15</v>
      </c>
    </row>
    <row r="184" spans="1:13" ht="31.5" x14ac:dyDescent="0.25">
      <c r="A184" s="108" t="s">
        <v>17</v>
      </c>
      <c r="B184" s="131">
        <v>10000</v>
      </c>
      <c r="C184" s="120">
        <v>10000</v>
      </c>
      <c r="D184" s="121">
        <v>10000</v>
      </c>
      <c r="E184" s="121">
        <v>10000</v>
      </c>
      <c r="F184" s="121">
        <f t="shared" si="38"/>
        <v>0</v>
      </c>
      <c r="G184" s="120">
        <v>0</v>
      </c>
      <c r="H184" s="120"/>
      <c r="I184" s="120"/>
      <c r="J184" s="120"/>
      <c r="K184" s="123"/>
      <c r="L184" s="121"/>
      <c r="M184" s="132" t="s">
        <v>15</v>
      </c>
    </row>
    <row r="185" spans="1:13" ht="31.5" x14ac:dyDescent="0.25">
      <c r="A185" s="108" t="s">
        <v>18</v>
      </c>
      <c r="B185" s="131">
        <v>60000</v>
      </c>
      <c r="C185" s="120">
        <v>39000</v>
      </c>
      <c r="D185" s="121">
        <v>39000</v>
      </c>
      <c r="E185" s="121">
        <v>39000</v>
      </c>
      <c r="F185" s="121">
        <f t="shared" si="38"/>
        <v>0</v>
      </c>
      <c r="G185" s="120">
        <v>0</v>
      </c>
      <c r="H185" s="120"/>
      <c r="I185" s="120"/>
      <c r="J185" s="120"/>
      <c r="K185" s="123"/>
      <c r="L185" s="121"/>
      <c r="M185" s="132" t="s">
        <v>15</v>
      </c>
    </row>
    <row r="186" spans="1:13" ht="31.5" x14ac:dyDescent="0.25">
      <c r="A186" s="108" t="s">
        <v>19</v>
      </c>
      <c r="B186" s="134">
        <f>SUM(B187:B189)</f>
        <v>516635</v>
      </c>
      <c r="C186" s="134">
        <f>SUM(C187:C189)</f>
        <v>494635</v>
      </c>
      <c r="D186" s="135">
        <f>SUM(D187:D189)</f>
        <v>494635</v>
      </c>
      <c r="E186" s="135">
        <f>E187+E188+E189</f>
        <v>401850</v>
      </c>
      <c r="F186" s="135">
        <f>F187+F188+F189</f>
        <v>92785</v>
      </c>
      <c r="G186" s="134">
        <f>SUM(G187:G189)</f>
        <v>376485</v>
      </c>
      <c r="H186" s="134">
        <f>SUM(H187:H189)</f>
        <v>0</v>
      </c>
      <c r="I186" s="134">
        <f>SUM(I189:I189)</f>
        <v>0</v>
      </c>
      <c r="J186" s="134">
        <f>SUM(J189:J189)</f>
        <v>0</v>
      </c>
      <c r="K186" s="134">
        <f>SUM(K187:K189)</f>
        <v>0</v>
      </c>
      <c r="L186" s="134">
        <f>SUM(L189:L189)</f>
        <v>0</v>
      </c>
      <c r="M186" s="130"/>
    </row>
    <row r="187" spans="1:13" ht="47.25" x14ac:dyDescent="0.25">
      <c r="A187" s="108" t="s">
        <v>20</v>
      </c>
      <c r="B187" s="131">
        <v>416635</v>
      </c>
      <c r="C187" s="120">
        <v>279850</v>
      </c>
      <c r="D187" s="121">
        <v>279850</v>
      </c>
      <c r="E187" s="121">
        <v>301850</v>
      </c>
      <c r="F187" s="121">
        <f>D187-E187</f>
        <v>-22000</v>
      </c>
      <c r="G187" s="120">
        <v>261700</v>
      </c>
      <c r="H187" s="120"/>
      <c r="I187" s="120"/>
      <c r="J187" s="120"/>
      <c r="K187" s="123"/>
      <c r="L187" s="121"/>
      <c r="M187" s="136" t="s">
        <v>49</v>
      </c>
    </row>
    <row r="188" spans="1:13" ht="47.25" x14ac:dyDescent="0.25">
      <c r="A188" s="108" t="s">
        <v>21</v>
      </c>
      <c r="B188" s="131">
        <v>100000</v>
      </c>
      <c r="C188" s="120">
        <v>100000</v>
      </c>
      <c r="D188" s="121">
        <v>100000</v>
      </c>
      <c r="E188" s="121">
        <v>100000</v>
      </c>
      <c r="F188" s="121">
        <f t="shared" ref="F188:F189" si="39">D188-E188</f>
        <v>0</v>
      </c>
      <c r="G188" s="120">
        <v>0</v>
      </c>
      <c r="H188" s="120"/>
      <c r="I188" s="120"/>
      <c r="J188" s="120"/>
      <c r="K188" s="123"/>
      <c r="L188" s="121"/>
      <c r="M188" s="136" t="s">
        <v>15</v>
      </c>
    </row>
    <row r="189" spans="1:13" ht="31.5" x14ac:dyDescent="0.25">
      <c r="A189" s="108" t="s">
        <v>22</v>
      </c>
      <c r="B189" s="131">
        <v>0</v>
      </c>
      <c r="C189" s="120">
        <v>114785</v>
      </c>
      <c r="D189" s="121">
        <v>114785</v>
      </c>
      <c r="E189" s="121">
        <v>0</v>
      </c>
      <c r="F189" s="121">
        <f t="shared" si="39"/>
        <v>114785</v>
      </c>
      <c r="G189" s="120">
        <v>114785</v>
      </c>
      <c r="H189" s="120"/>
      <c r="I189" s="120"/>
      <c r="J189" s="124"/>
      <c r="K189" s="123"/>
      <c r="L189" s="121"/>
      <c r="M189" s="125" t="s">
        <v>39</v>
      </c>
    </row>
    <row r="190" spans="1:13" ht="15.75" x14ac:dyDescent="0.25">
      <c r="A190" s="108" t="s">
        <v>23</v>
      </c>
      <c r="B190" s="134">
        <f>SUM(B191:B196)</f>
        <v>1594048</v>
      </c>
      <c r="C190" s="134">
        <f>SUM(C191:C196)</f>
        <v>1626581</v>
      </c>
      <c r="D190" s="135">
        <f>SUM(D191:D196)</f>
        <v>1626581</v>
      </c>
      <c r="E190" s="135">
        <f>E191+E192+E193+E194+E195+E196</f>
        <v>350000</v>
      </c>
      <c r="F190" s="135">
        <f>F191+F192+F193+F194+F195+F196</f>
        <v>1276581</v>
      </c>
      <c r="G190" s="134">
        <f>SUM(G191:G196)</f>
        <v>516032</v>
      </c>
      <c r="H190" s="134">
        <f t="shared" ref="H190:L190" si="40">SUM(H191:H194)</f>
        <v>0</v>
      </c>
      <c r="I190" s="134">
        <f t="shared" si="40"/>
        <v>0</v>
      </c>
      <c r="J190" s="134">
        <f t="shared" si="40"/>
        <v>0</v>
      </c>
      <c r="K190" s="134">
        <f t="shared" si="40"/>
        <v>0</v>
      </c>
      <c r="L190" s="134">
        <f t="shared" si="40"/>
        <v>0</v>
      </c>
      <c r="M190" s="130"/>
    </row>
    <row r="191" spans="1:13" ht="31.5" x14ac:dyDescent="0.25">
      <c r="A191" s="108" t="s">
        <v>24</v>
      </c>
      <c r="B191" s="131">
        <v>39000</v>
      </c>
      <c r="C191" s="120">
        <v>0</v>
      </c>
      <c r="D191" s="121">
        <v>0</v>
      </c>
      <c r="E191" s="121">
        <v>0</v>
      </c>
      <c r="F191" s="121">
        <f>D191-E191</f>
        <v>0</v>
      </c>
      <c r="G191" s="120">
        <v>0</v>
      </c>
      <c r="H191" s="120"/>
      <c r="I191" s="120"/>
      <c r="J191" s="124"/>
      <c r="K191" s="120"/>
      <c r="L191" s="121"/>
      <c r="M191" s="132" t="s">
        <v>15</v>
      </c>
    </row>
    <row r="192" spans="1:13" ht="405" x14ac:dyDescent="0.25">
      <c r="A192" s="108" t="s">
        <v>25</v>
      </c>
      <c r="B192" s="131">
        <v>555048</v>
      </c>
      <c r="C192" s="120">
        <v>590546</v>
      </c>
      <c r="D192" s="121">
        <v>590546</v>
      </c>
      <c r="E192" s="121">
        <v>0</v>
      </c>
      <c r="F192" s="121">
        <f t="shared" ref="F192:F196" si="41">D192-E192</f>
        <v>590546</v>
      </c>
      <c r="G192" s="120">
        <v>465750</v>
      </c>
      <c r="H192" s="120"/>
      <c r="I192" s="120"/>
      <c r="J192" s="124"/>
      <c r="K192" s="120"/>
      <c r="L192" s="121"/>
      <c r="M192" s="133" t="s">
        <v>52</v>
      </c>
    </row>
    <row r="193" spans="1:13" ht="47.25" x14ac:dyDescent="0.25">
      <c r="A193" s="108" t="s">
        <v>26</v>
      </c>
      <c r="B193" s="131">
        <v>200000</v>
      </c>
      <c r="C193" s="120">
        <v>167730</v>
      </c>
      <c r="D193" s="121">
        <v>167730</v>
      </c>
      <c r="E193" s="121">
        <v>0</v>
      </c>
      <c r="F193" s="121">
        <f t="shared" si="41"/>
        <v>167730</v>
      </c>
      <c r="G193" s="120">
        <v>0</v>
      </c>
      <c r="H193" s="120"/>
      <c r="I193" s="120"/>
      <c r="J193" s="124"/>
      <c r="K193" s="123"/>
      <c r="L193" s="121"/>
      <c r="M193" s="132" t="s">
        <v>15</v>
      </c>
    </row>
    <row r="194" spans="1:13" ht="31.5" x14ac:dyDescent="0.25">
      <c r="A194" s="108" t="s">
        <v>27</v>
      </c>
      <c r="B194" s="131">
        <v>200000</v>
      </c>
      <c r="C194" s="120">
        <v>311832</v>
      </c>
      <c r="D194" s="121">
        <v>311832</v>
      </c>
      <c r="E194" s="121">
        <v>200000</v>
      </c>
      <c r="F194" s="121">
        <f t="shared" si="41"/>
        <v>111832</v>
      </c>
      <c r="G194" s="120">
        <v>0</v>
      </c>
      <c r="H194" s="120"/>
      <c r="I194" s="120"/>
      <c r="J194" s="124"/>
      <c r="K194" s="123"/>
      <c r="L194" s="121"/>
      <c r="M194" s="132" t="s">
        <v>15</v>
      </c>
    </row>
    <row r="195" spans="1:13" ht="31.5" x14ac:dyDescent="0.25">
      <c r="A195" s="108" t="s">
        <v>34</v>
      </c>
      <c r="B195" s="131">
        <v>150000</v>
      </c>
      <c r="C195" s="120">
        <v>150000</v>
      </c>
      <c r="D195" s="121">
        <v>150000</v>
      </c>
      <c r="E195" s="121">
        <v>150000</v>
      </c>
      <c r="F195" s="121">
        <f t="shared" si="41"/>
        <v>0</v>
      </c>
      <c r="G195" s="120">
        <v>0</v>
      </c>
      <c r="H195" s="120"/>
      <c r="I195" s="120"/>
      <c r="J195" s="124"/>
      <c r="K195" s="123"/>
      <c r="L195" s="121"/>
      <c r="M195" s="132" t="s">
        <v>15</v>
      </c>
    </row>
    <row r="196" spans="1:13" ht="210" x14ac:dyDescent="0.25">
      <c r="A196" s="108" t="s">
        <v>56</v>
      </c>
      <c r="B196" s="131">
        <v>450000</v>
      </c>
      <c r="C196" s="120">
        <v>406473</v>
      </c>
      <c r="D196" s="121">
        <v>406473</v>
      </c>
      <c r="E196" s="121">
        <v>0</v>
      </c>
      <c r="F196" s="121">
        <f t="shared" si="41"/>
        <v>406473</v>
      </c>
      <c r="G196" s="120">
        <v>50282</v>
      </c>
      <c r="H196" s="120"/>
      <c r="I196" s="120"/>
      <c r="J196" s="124"/>
      <c r="K196" s="123"/>
      <c r="L196" s="121"/>
      <c r="M196" s="132" t="s">
        <v>53</v>
      </c>
    </row>
    <row r="197" spans="1:13" ht="31.5" x14ac:dyDescent="0.25">
      <c r="A197" s="108" t="s">
        <v>28</v>
      </c>
      <c r="B197" s="134">
        <f t="shared" ref="B197:L197" si="42">SUM(B198:B199)</f>
        <v>84621</v>
      </c>
      <c r="C197" s="134">
        <f t="shared" si="42"/>
        <v>84621</v>
      </c>
      <c r="D197" s="135">
        <f t="shared" si="42"/>
        <v>84621</v>
      </c>
      <c r="E197" s="135">
        <f>E198+E199</f>
        <v>84621</v>
      </c>
      <c r="F197" s="135">
        <f>F198+F199</f>
        <v>0</v>
      </c>
      <c r="G197" s="134">
        <f t="shared" si="42"/>
        <v>0</v>
      </c>
      <c r="H197" s="134">
        <f t="shared" si="42"/>
        <v>0</v>
      </c>
      <c r="I197" s="134">
        <f t="shared" si="42"/>
        <v>0</v>
      </c>
      <c r="J197" s="134">
        <f t="shared" si="42"/>
        <v>0</v>
      </c>
      <c r="K197" s="134">
        <f t="shared" si="42"/>
        <v>0</v>
      </c>
      <c r="L197" s="134">
        <f t="shared" si="42"/>
        <v>0</v>
      </c>
      <c r="M197" s="130" t="s">
        <v>29</v>
      </c>
    </row>
    <row r="198" spans="1:13" ht="47.25" x14ac:dyDescent="0.25">
      <c r="A198" s="108" t="s">
        <v>30</v>
      </c>
      <c r="B198" s="131">
        <v>56000</v>
      </c>
      <c r="C198" s="137">
        <v>56000</v>
      </c>
      <c r="D198" s="138">
        <v>56000</v>
      </c>
      <c r="E198" s="138">
        <v>56000</v>
      </c>
      <c r="F198" s="138">
        <f>D198-E198</f>
        <v>0</v>
      </c>
      <c r="G198" s="120">
        <v>0</v>
      </c>
      <c r="H198" s="120"/>
      <c r="I198" s="137"/>
      <c r="J198" s="137"/>
      <c r="K198" s="139"/>
      <c r="L198" s="138"/>
      <c r="M198" s="136" t="s">
        <v>15</v>
      </c>
    </row>
    <row r="199" spans="1:13" ht="31.5" x14ac:dyDescent="0.25">
      <c r="A199" s="115" t="s">
        <v>31</v>
      </c>
      <c r="B199" s="140">
        <v>28621</v>
      </c>
      <c r="C199" s="137">
        <v>28621</v>
      </c>
      <c r="D199" s="138">
        <v>28621</v>
      </c>
      <c r="E199" s="138">
        <v>28621</v>
      </c>
      <c r="F199" s="138">
        <f>D199-E199</f>
        <v>0</v>
      </c>
      <c r="G199" s="120">
        <v>0</v>
      </c>
      <c r="H199" s="120"/>
      <c r="I199" s="137"/>
      <c r="J199" s="137"/>
      <c r="K199" s="139"/>
      <c r="L199" s="138"/>
      <c r="M199" s="136" t="s">
        <v>15</v>
      </c>
    </row>
    <row r="203" spans="1:13" ht="15.75" x14ac:dyDescent="0.25">
      <c r="A203" s="150" t="s">
        <v>0</v>
      </c>
      <c r="B203" s="150"/>
      <c r="C203" s="150"/>
      <c r="D203" s="150"/>
      <c r="E203" s="150"/>
      <c r="F203" s="150"/>
      <c r="G203" s="150"/>
      <c r="H203" s="150"/>
      <c r="I203" s="150"/>
      <c r="J203" s="150"/>
      <c r="K203" s="150"/>
      <c r="L203" s="150"/>
      <c r="M203" s="150"/>
    </row>
    <row r="204" spans="1:13" ht="15.75" x14ac:dyDescent="0.25">
      <c r="A204" s="150" t="s">
        <v>57</v>
      </c>
      <c r="B204" s="150"/>
      <c r="C204" s="150"/>
      <c r="D204" s="150"/>
      <c r="E204" s="150"/>
      <c r="F204" s="150"/>
      <c r="G204" s="150"/>
      <c r="H204" s="150"/>
      <c r="I204" s="150"/>
      <c r="J204" s="150"/>
      <c r="K204" s="150"/>
      <c r="L204" s="150"/>
      <c r="M204" s="150"/>
    </row>
    <row r="205" spans="1:13" ht="15.75" x14ac:dyDescent="0.25">
      <c r="A205" s="101"/>
      <c r="B205" s="101"/>
      <c r="C205" s="101"/>
      <c r="D205" s="101"/>
      <c r="E205" s="101"/>
      <c r="F205" s="101"/>
      <c r="G205" s="102"/>
      <c r="H205" s="102"/>
      <c r="I205" s="102"/>
      <c r="J205" s="102"/>
      <c r="K205" s="102"/>
      <c r="L205" s="102"/>
      <c r="M205" s="141"/>
    </row>
    <row r="206" spans="1:13" ht="90.75" customHeight="1" x14ac:dyDescent="0.25">
      <c r="A206" s="116" t="s">
        <v>1</v>
      </c>
      <c r="B206" s="116" t="s">
        <v>2</v>
      </c>
      <c r="C206" s="117" t="s">
        <v>3</v>
      </c>
      <c r="D206" s="117" t="s">
        <v>4</v>
      </c>
      <c r="E206" s="117" t="s">
        <v>46</v>
      </c>
      <c r="F206" s="117" t="s">
        <v>47</v>
      </c>
      <c r="G206" s="115" t="s">
        <v>5</v>
      </c>
      <c r="H206" s="115" t="s">
        <v>6</v>
      </c>
      <c r="I206" s="115" t="s">
        <v>32</v>
      </c>
      <c r="J206" s="115" t="s">
        <v>7</v>
      </c>
      <c r="K206" s="115" t="s">
        <v>8</v>
      </c>
      <c r="L206" s="115" t="s">
        <v>9</v>
      </c>
      <c r="M206" s="107" t="s">
        <v>10</v>
      </c>
    </row>
    <row r="207" spans="1:13" ht="15.75" x14ac:dyDescent="0.25">
      <c r="A207" s="104"/>
      <c r="B207" s="105">
        <f t="shared" ref="B207:K207" si="43">+B215+B208+B219+B226</f>
        <v>3254106</v>
      </c>
      <c r="C207" s="105">
        <f t="shared" si="43"/>
        <v>3017303</v>
      </c>
      <c r="D207" s="105">
        <f t="shared" si="43"/>
        <v>3017303</v>
      </c>
      <c r="E207" s="105">
        <f t="shared" si="43"/>
        <v>1134273</v>
      </c>
      <c r="F207" s="105">
        <f t="shared" si="43"/>
        <v>1883030</v>
      </c>
      <c r="G207" s="105">
        <f t="shared" si="43"/>
        <v>1101714</v>
      </c>
      <c r="H207" s="105">
        <f t="shared" si="43"/>
        <v>0</v>
      </c>
      <c r="I207" s="105">
        <f t="shared" si="43"/>
        <v>0</v>
      </c>
      <c r="J207" s="105">
        <f t="shared" si="43"/>
        <v>0</v>
      </c>
      <c r="K207" s="105">
        <f t="shared" si="43"/>
        <v>0</v>
      </c>
      <c r="L207" s="106">
        <f>SUM(G207/D207)*100</f>
        <v>36.513204010336381</v>
      </c>
      <c r="M207" s="107"/>
    </row>
    <row r="208" spans="1:13" ht="31.5" x14ac:dyDescent="0.25">
      <c r="A208" s="108" t="s">
        <v>11</v>
      </c>
      <c r="B208" s="32">
        <f t="shared" ref="B208:K208" si="44">SUM(B209:B214)</f>
        <v>1058802</v>
      </c>
      <c r="C208" s="32">
        <f t="shared" si="44"/>
        <v>802966</v>
      </c>
      <c r="D208" s="32">
        <f t="shared" si="44"/>
        <v>802966</v>
      </c>
      <c r="E208" s="32">
        <f>E209+E210+E211+E212+E213+E214</f>
        <v>297802</v>
      </c>
      <c r="F208" s="32">
        <f>F209+F210+F211+F212+F213+F214</f>
        <v>505164</v>
      </c>
      <c r="G208" s="32">
        <f t="shared" si="44"/>
        <v>81069</v>
      </c>
      <c r="H208" s="32">
        <f t="shared" si="44"/>
        <v>0</v>
      </c>
      <c r="I208" s="32">
        <f t="shared" si="44"/>
        <v>0</v>
      </c>
      <c r="J208" s="32">
        <f t="shared" si="44"/>
        <v>0</v>
      </c>
      <c r="K208" s="32">
        <f t="shared" si="44"/>
        <v>0</v>
      </c>
      <c r="L208" s="32">
        <f>SUM(G208/D208)*100</f>
        <v>10.096193363106282</v>
      </c>
      <c r="M208" s="31"/>
    </row>
    <row r="209" spans="1:13" ht="63" x14ac:dyDescent="0.25">
      <c r="A209" s="108" t="s">
        <v>12</v>
      </c>
      <c r="B209" s="109">
        <v>440000</v>
      </c>
      <c r="C209" s="96">
        <v>440000</v>
      </c>
      <c r="D209" s="97">
        <v>440000</v>
      </c>
      <c r="E209" s="97">
        <v>0</v>
      </c>
      <c r="F209" s="97">
        <f>D209-E209</f>
        <v>440000</v>
      </c>
      <c r="G209" s="96">
        <v>20909</v>
      </c>
      <c r="H209" s="96"/>
      <c r="I209" s="96"/>
      <c r="J209" s="96"/>
      <c r="K209" s="98"/>
      <c r="L209" s="97"/>
      <c r="M209" s="108" t="s">
        <v>55</v>
      </c>
    </row>
    <row r="210" spans="1:13" ht="63" x14ac:dyDescent="0.25">
      <c r="A210" s="108" t="s">
        <v>13</v>
      </c>
      <c r="B210" s="109">
        <v>300000</v>
      </c>
      <c r="C210" s="96">
        <v>65164</v>
      </c>
      <c r="D210" s="97">
        <v>65164</v>
      </c>
      <c r="E210" s="97">
        <v>0</v>
      </c>
      <c r="F210" s="97">
        <f t="shared" ref="F210:F214" si="45">D210-E210</f>
        <v>65164</v>
      </c>
      <c r="G210" s="96">
        <v>60160</v>
      </c>
      <c r="H210" s="96"/>
      <c r="I210" s="96"/>
      <c r="J210" s="96"/>
      <c r="K210" s="96"/>
      <c r="L210" s="97"/>
      <c r="M210" s="110" t="s">
        <v>38</v>
      </c>
    </row>
    <row r="211" spans="1:13" ht="47.25" x14ac:dyDescent="0.25">
      <c r="A211" s="108" t="s">
        <v>14</v>
      </c>
      <c r="B211" s="109">
        <v>155000</v>
      </c>
      <c r="C211" s="96">
        <v>155000</v>
      </c>
      <c r="D211" s="97">
        <v>155000</v>
      </c>
      <c r="E211" s="97">
        <v>155000</v>
      </c>
      <c r="F211" s="97">
        <f t="shared" si="45"/>
        <v>0</v>
      </c>
      <c r="G211" s="96">
        <v>0</v>
      </c>
      <c r="H211" s="96"/>
      <c r="I211" s="96"/>
      <c r="J211" s="96"/>
      <c r="K211" s="99"/>
      <c r="L211" s="97"/>
      <c r="M211" s="108" t="s">
        <v>15</v>
      </c>
    </row>
    <row r="212" spans="1:13" ht="63" x14ac:dyDescent="0.25">
      <c r="A212" s="108" t="s">
        <v>16</v>
      </c>
      <c r="B212" s="109">
        <v>93802</v>
      </c>
      <c r="C212" s="96">
        <v>93802</v>
      </c>
      <c r="D212" s="97">
        <v>93802</v>
      </c>
      <c r="E212" s="97">
        <v>93802</v>
      </c>
      <c r="F212" s="97">
        <f t="shared" si="45"/>
        <v>0</v>
      </c>
      <c r="G212" s="96">
        <v>0</v>
      </c>
      <c r="H212" s="96"/>
      <c r="I212" s="96"/>
      <c r="J212" s="96"/>
      <c r="K212" s="99"/>
      <c r="L212" s="97"/>
      <c r="M212" s="108" t="s">
        <v>15</v>
      </c>
    </row>
    <row r="213" spans="1:13" ht="31.5" x14ac:dyDescent="0.25">
      <c r="A213" s="108" t="s">
        <v>17</v>
      </c>
      <c r="B213" s="109">
        <v>10000</v>
      </c>
      <c r="C213" s="96">
        <v>10000</v>
      </c>
      <c r="D213" s="97">
        <v>10000</v>
      </c>
      <c r="E213" s="97">
        <v>10000</v>
      </c>
      <c r="F213" s="97">
        <f t="shared" si="45"/>
        <v>0</v>
      </c>
      <c r="G213" s="96">
        <v>0</v>
      </c>
      <c r="H213" s="96"/>
      <c r="I213" s="96"/>
      <c r="J213" s="96"/>
      <c r="K213" s="99"/>
      <c r="L213" s="97"/>
      <c r="M213" s="108" t="s">
        <v>15</v>
      </c>
    </row>
    <row r="214" spans="1:13" ht="31.5" x14ac:dyDescent="0.25">
      <c r="A214" s="108" t="s">
        <v>18</v>
      </c>
      <c r="B214" s="109">
        <v>60000</v>
      </c>
      <c r="C214" s="96">
        <v>39000</v>
      </c>
      <c r="D214" s="97">
        <v>39000</v>
      </c>
      <c r="E214" s="97">
        <v>39000</v>
      </c>
      <c r="F214" s="97">
        <f t="shared" si="45"/>
        <v>0</v>
      </c>
      <c r="G214" s="96">
        <v>0</v>
      </c>
      <c r="H214" s="96"/>
      <c r="I214" s="96"/>
      <c r="J214" s="96"/>
      <c r="K214" s="99"/>
      <c r="L214" s="97"/>
      <c r="M214" s="108" t="s">
        <v>15</v>
      </c>
    </row>
    <row r="215" spans="1:13" ht="31.5" x14ac:dyDescent="0.25">
      <c r="A215" s="108" t="s">
        <v>19</v>
      </c>
      <c r="B215" s="42">
        <f>SUM(B216:B218)</f>
        <v>516635</v>
      </c>
      <c r="C215" s="42">
        <f>SUM(C216:C218)</f>
        <v>494635</v>
      </c>
      <c r="D215" s="144">
        <f>SUM(D216:D218)</f>
        <v>494635</v>
      </c>
      <c r="E215" s="144">
        <f>E216+E217+E218</f>
        <v>401850</v>
      </c>
      <c r="F215" s="144">
        <f>F216+F217+F218</f>
        <v>92785</v>
      </c>
      <c r="G215" s="42">
        <f>SUM(G216:G218)</f>
        <v>376485</v>
      </c>
      <c r="H215" s="42">
        <f>SUM(H216:H218)</f>
        <v>0</v>
      </c>
      <c r="I215" s="42">
        <f>SUM(I218:I218)</f>
        <v>0</v>
      </c>
      <c r="J215" s="42">
        <f>SUM(J218:J218)</f>
        <v>0</v>
      </c>
      <c r="K215" s="42">
        <f>SUM(K216:K218)</f>
        <v>0</v>
      </c>
      <c r="L215" s="42">
        <f>SUM(L218:L218)</f>
        <v>0</v>
      </c>
      <c r="M215" s="31"/>
    </row>
    <row r="216" spans="1:13" ht="47.25" x14ac:dyDescent="0.25">
      <c r="A216" s="108" t="s">
        <v>20</v>
      </c>
      <c r="B216" s="109">
        <v>416635</v>
      </c>
      <c r="C216" s="96">
        <v>279850</v>
      </c>
      <c r="D216" s="97">
        <v>279850</v>
      </c>
      <c r="E216" s="97">
        <v>301850</v>
      </c>
      <c r="F216" s="97">
        <f>D216-E216</f>
        <v>-22000</v>
      </c>
      <c r="G216" s="96">
        <v>261700</v>
      </c>
      <c r="H216" s="96"/>
      <c r="I216" s="96"/>
      <c r="J216" s="96"/>
      <c r="K216" s="99"/>
      <c r="L216" s="97"/>
      <c r="M216" s="111" t="s">
        <v>49</v>
      </c>
    </row>
    <row r="217" spans="1:13" ht="47.25" x14ac:dyDescent="0.25">
      <c r="A217" s="108" t="s">
        <v>21</v>
      </c>
      <c r="B217" s="109">
        <v>100000</v>
      </c>
      <c r="C217" s="96">
        <v>100000</v>
      </c>
      <c r="D217" s="97">
        <v>100000</v>
      </c>
      <c r="E217" s="97">
        <v>100000</v>
      </c>
      <c r="F217" s="97">
        <f t="shared" ref="F217:F218" si="46">D217-E217</f>
        <v>0</v>
      </c>
      <c r="G217" s="96">
        <v>0</v>
      </c>
      <c r="H217" s="96"/>
      <c r="I217" s="96"/>
      <c r="J217" s="96"/>
      <c r="K217" s="99"/>
      <c r="L217" s="97"/>
      <c r="M217" s="111" t="s">
        <v>15</v>
      </c>
    </row>
    <row r="218" spans="1:13" ht="31.5" x14ac:dyDescent="0.25">
      <c r="A218" s="108" t="s">
        <v>22</v>
      </c>
      <c r="B218" s="109">
        <v>0</v>
      </c>
      <c r="C218" s="96">
        <v>114785</v>
      </c>
      <c r="D218" s="97">
        <v>114785</v>
      </c>
      <c r="E218" s="97">
        <v>0</v>
      </c>
      <c r="F218" s="97">
        <f t="shared" si="46"/>
        <v>114785</v>
      </c>
      <c r="G218" s="96">
        <v>114785</v>
      </c>
      <c r="H218" s="96"/>
      <c r="I218" s="96"/>
      <c r="J218" s="100"/>
      <c r="K218" s="99"/>
      <c r="L218" s="97"/>
      <c r="M218" s="143" t="s">
        <v>39</v>
      </c>
    </row>
    <row r="219" spans="1:13" ht="15.75" x14ac:dyDescent="0.25">
      <c r="A219" s="108" t="s">
        <v>23</v>
      </c>
      <c r="B219" s="42">
        <f>SUM(B220:B225)</f>
        <v>1594048</v>
      </c>
      <c r="C219" s="42">
        <f>SUM(C220:C225)</f>
        <v>1635081</v>
      </c>
      <c r="D219" s="144">
        <f>SUM(D220:D225)</f>
        <v>1635081</v>
      </c>
      <c r="E219" s="144">
        <f>E220+E221+E222+E223+E224+E225</f>
        <v>350000</v>
      </c>
      <c r="F219" s="144">
        <f>F220+F221+F222+F223+F224+F225</f>
        <v>1285081</v>
      </c>
      <c r="G219" s="42">
        <f>SUM(G220:G225)</f>
        <v>644160</v>
      </c>
      <c r="H219" s="42">
        <f t="shared" ref="H219:L219" si="47">SUM(H220:H223)</f>
        <v>0</v>
      </c>
      <c r="I219" s="42">
        <f t="shared" si="47"/>
        <v>0</v>
      </c>
      <c r="J219" s="42">
        <f t="shared" si="47"/>
        <v>0</v>
      </c>
      <c r="K219" s="42">
        <f t="shared" si="47"/>
        <v>0</v>
      </c>
      <c r="L219" s="42">
        <f t="shared" si="47"/>
        <v>0</v>
      </c>
      <c r="M219" s="31"/>
    </row>
    <row r="220" spans="1:13" ht="31.5" x14ac:dyDescent="0.25">
      <c r="A220" s="108" t="s">
        <v>24</v>
      </c>
      <c r="B220" s="109">
        <v>39000</v>
      </c>
      <c r="C220" s="96">
        <v>0</v>
      </c>
      <c r="D220" s="97">
        <v>0</v>
      </c>
      <c r="E220" s="97">
        <v>0</v>
      </c>
      <c r="F220" s="97">
        <f>D220-E220</f>
        <v>0</v>
      </c>
      <c r="G220" s="96">
        <v>0</v>
      </c>
      <c r="H220" s="96"/>
      <c r="I220" s="96"/>
      <c r="J220" s="100"/>
      <c r="K220" s="96"/>
      <c r="L220" s="97"/>
      <c r="M220" s="108" t="s">
        <v>15</v>
      </c>
    </row>
    <row r="221" spans="1:13" ht="405" x14ac:dyDescent="0.25">
      <c r="A221" s="108" t="s">
        <v>25</v>
      </c>
      <c r="B221" s="109">
        <v>555048</v>
      </c>
      <c r="C221" s="96">
        <v>590546</v>
      </c>
      <c r="D221" s="97">
        <v>590546</v>
      </c>
      <c r="E221" s="97">
        <v>0</v>
      </c>
      <c r="F221" s="97">
        <f t="shared" ref="F221:F225" si="48">D221-E221</f>
        <v>590546</v>
      </c>
      <c r="G221" s="96">
        <v>470730</v>
      </c>
      <c r="H221" s="96"/>
      <c r="I221" s="96"/>
      <c r="J221" s="100"/>
      <c r="K221" s="96"/>
      <c r="L221" s="97"/>
      <c r="M221" s="133" t="s">
        <v>52</v>
      </c>
    </row>
    <row r="222" spans="1:13" ht="47.25" x14ac:dyDescent="0.25">
      <c r="A222" s="108" t="s">
        <v>26</v>
      </c>
      <c r="B222" s="109">
        <v>200000</v>
      </c>
      <c r="C222" s="96">
        <v>167730</v>
      </c>
      <c r="D222" s="97">
        <v>167730</v>
      </c>
      <c r="E222" s="97">
        <v>0</v>
      </c>
      <c r="F222" s="97">
        <f t="shared" si="48"/>
        <v>167730</v>
      </c>
      <c r="G222" s="96">
        <v>0</v>
      </c>
      <c r="H222" s="96"/>
      <c r="I222" s="96"/>
      <c r="J222" s="100"/>
      <c r="K222" s="99"/>
      <c r="L222" s="97"/>
      <c r="M222" s="108" t="s">
        <v>15</v>
      </c>
    </row>
    <row r="223" spans="1:13" ht="31.5" x14ac:dyDescent="0.25">
      <c r="A223" s="108" t="s">
        <v>27</v>
      </c>
      <c r="B223" s="109">
        <v>200000</v>
      </c>
      <c r="C223" s="96">
        <v>311832</v>
      </c>
      <c r="D223" s="97">
        <v>311832</v>
      </c>
      <c r="E223" s="97">
        <v>200000</v>
      </c>
      <c r="F223" s="97">
        <f t="shared" si="48"/>
        <v>111832</v>
      </c>
      <c r="G223" s="96">
        <v>111832</v>
      </c>
      <c r="H223" s="96"/>
      <c r="I223" s="96"/>
      <c r="J223" s="100"/>
      <c r="K223" s="99"/>
      <c r="L223" s="97"/>
      <c r="M223" s="108" t="s">
        <v>15</v>
      </c>
    </row>
    <row r="224" spans="1:13" ht="31.5" x14ac:dyDescent="0.25">
      <c r="A224" s="108" t="s">
        <v>34</v>
      </c>
      <c r="B224" s="109">
        <v>150000</v>
      </c>
      <c r="C224" s="96">
        <v>150000</v>
      </c>
      <c r="D224" s="97">
        <v>150000</v>
      </c>
      <c r="E224" s="97">
        <v>150000</v>
      </c>
      <c r="F224" s="97">
        <f t="shared" si="48"/>
        <v>0</v>
      </c>
      <c r="G224" s="96">
        <v>0</v>
      </c>
      <c r="H224" s="96"/>
      <c r="I224" s="96"/>
      <c r="J224" s="100"/>
      <c r="K224" s="99"/>
      <c r="L224" s="97"/>
      <c r="M224" s="108" t="s">
        <v>15</v>
      </c>
    </row>
    <row r="225" spans="1:13" ht="236.25" x14ac:dyDescent="0.25">
      <c r="A225" s="108" t="s">
        <v>56</v>
      </c>
      <c r="B225" s="109">
        <v>450000</v>
      </c>
      <c r="C225" s="96">
        <v>414973</v>
      </c>
      <c r="D225" s="97">
        <v>414973</v>
      </c>
      <c r="E225" s="97">
        <v>0</v>
      </c>
      <c r="F225" s="97">
        <f t="shared" si="48"/>
        <v>414973</v>
      </c>
      <c r="G225" s="96">
        <v>61598</v>
      </c>
      <c r="H225" s="96"/>
      <c r="I225" s="96"/>
      <c r="J225" s="100"/>
      <c r="K225" s="99"/>
      <c r="L225" s="97"/>
      <c r="M225" s="108" t="s">
        <v>53</v>
      </c>
    </row>
    <row r="226" spans="1:13" ht="31.5" x14ac:dyDescent="0.25">
      <c r="A226" s="108" t="s">
        <v>28</v>
      </c>
      <c r="B226" s="42">
        <f t="shared" ref="B226:L226" si="49">SUM(B227:B228)</f>
        <v>84621</v>
      </c>
      <c r="C226" s="42">
        <f t="shared" si="49"/>
        <v>84621</v>
      </c>
      <c r="D226" s="144">
        <f t="shared" si="49"/>
        <v>84621</v>
      </c>
      <c r="E226" s="144">
        <f>E227+E228</f>
        <v>84621</v>
      </c>
      <c r="F226" s="144">
        <f>F227+F228</f>
        <v>0</v>
      </c>
      <c r="G226" s="42">
        <f t="shared" si="49"/>
        <v>0</v>
      </c>
      <c r="H226" s="42">
        <f t="shared" si="49"/>
        <v>0</v>
      </c>
      <c r="I226" s="42">
        <f t="shared" si="49"/>
        <v>0</v>
      </c>
      <c r="J226" s="42">
        <f t="shared" si="49"/>
        <v>0</v>
      </c>
      <c r="K226" s="42">
        <f t="shared" si="49"/>
        <v>0</v>
      </c>
      <c r="L226" s="42">
        <f t="shared" si="49"/>
        <v>0</v>
      </c>
      <c r="M226" s="31" t="s">
        <v>29</v>
      </c>
    </row>
    <row r="227" spans="1:13" ht="47.25" x14ac:dyDescent="0.25">
      <c r="A227" s="108" t="s">
        <v>30</v>
      </c>
      <c r="B227" s="109">
        <v>56000</v>
      </c>
      <c r="C227" s="112">
        <v>56000</v>
      </c>
      <c r="D227" s="113">
        <v>56000</v>
      </c>
      <c r="E227" s="113">
        <v>56000</v>
      </c>
      <c r="F227" s="113">
        <f>D227-E227</f>
        <v>0</v>
      </c>
      <c r="G227" s="96">
        <v>0</v>
      </c>
      <c r="H227" s="96"/>
      <c r="I227" s="112"/>
      <c r="J227" s="112"/>
      <c r="K227" s="114"/>
      <c r="L227" s="113"/>
      <c r="M227" s="111" t="s">
        <v>15</v>
      </c>
    </row>
    <row r="228" spans="1:13" ht="31.5" x14ac:dyDescent="0.25">
      <c r="A228" s="115" t="s">
        <v>31</v>
      </c>
      <c r="B228" s="115">
        <v>28621</v>
      </c>
      <c r="C228" s="112">
        <v>28621</v>
      </c>
      <c r="D228" s="113">
        <v>28621</v>
      </c>
      <c r="E228" s="113">
        <v>28621</v>
      </c>
      <c r="F228" s="113">
        <f>D228-E228</f>
        <v>0</v>
      </c>
      <c r="G228" s="96">
        <v>0</v>
      </c>
      <c r="H228" s="96"/>
      <c r="I228" s="112"/>
      <c r="J228" s="112"/>
      <c r="K228" s="114"/>
      <c r="L228" s="113"/>
      <c r="M228" s="111" t="s">
        <v>15</v>
      </c>
    </row>
    <row r="231" spans="1:13" ht="15.75" x14ac:dyDescent="0.25">
      <c r="A231" s="150" t="s">
        <v>0</v>
      </c>
      <c r="B231" s="150"/>
      <c r="C231" s="150"/>
      <c r="D231" s="150"/>
      <c r="E231" s="150"/>
      <c r="F231" s="150"/>
      <c r="G231" s="150"/>
      <c r="H231" s="150"/>
      <c r="I231" s="150"/>
      <c r="J231" s="150"/>
      <c r="K231" s="150"/>
      <c r="L231" s="150"/>
      <c r="M231" s="150"/>
    </row>
    <row r="232" spans="1:13" ht="15.75" x14ac:dyDescent="0.25">
      <c r="A232" s="150" t="s">
        <v>58</v>
      </c>
      <c r="B232" s="150"/>
      <c r="C232" s="150"/>
      <c r="D232" s="150"/>
      <c r="E232" s="150"/>
      <c r="F232" s="150"/>
      <c r="G232" s="150"/>
      <c r="H232" s="150"/>
      <c r="I232" s="150"/>
      <c r="J232" s="150"/>
      <c r="K232" s="150"/>
      <c r="L232" s="150"/>
      <c r="M232" s="150"/>
    </row>
    <row r="233" spans="1:13" ht="15.75" x14ac:dyDescent="0.25">
      <c r="A233" s="101"/>
      <c r="B233" s="101"/>
      <c r="C233" s="101"/>
      <c r="D233" s="101"/>
      <c r="E233" s="101"/>
      <c r="F233" s="101"/>
      <c r="G233" s="102"/>
      <c r="H233" s="102"/>
      <c r="I233" s="102"/>
      <c r="J233" s="102"/>
      <c r="K233" s="102"/>
      <c r="L233" s="102"/>
      <c r="M233" s="142"/>
    </row>
    <row r="234" spans="1:13" ht="70.5" customHeight="1" x14ac:dyDescent="0.25">
      <c r="A234" s="116" t="s">
        <v>1</v>
      </c>
      <c r="B234" s="116" t="s">
        <v>2</v>
      </c>
      <c r="C234" s="117" t="s">
        <v>3</v>
      </c>
      <c r="D234" s="117" t="s">
        <v>4</v>
      </c>
      <c r="E234" s="117" t="s">
        <v>46</v>
      </c>
      <c r="F234" s="117" t="s">
        <v>47</v>
      </c>
      <c r="G234" s="115" t="s">
        <v>5</v>
      </c>
      <c r="H234" s="115" t="s">
        <v>6</v>
      </c>
      <c r="I234" s="115" t="s">
        <v>32</v>
      </c>
      <c r="J234" s="115" t="s">
        <v>7</v>
      </c>
      <c r="K234" s="115" t="s">
        <v>8</v>
      </c>
      <c r="L234" s="115" t="s">
        <v>9</v>
      </c>
      <c r="M234" s="107" t="s">
        <v>10</v>
      </c>
    </row>
    <row r="235" spans="1:13" ht="15.75" x14ac:dyDescent="0.25">
      <c r="A235" s="104"/>
      <c r="B235" s="105">
        <f t="shared" ref="B235:K235" si="50">+B243+B236+B247+B254</f>
        <v>3254106</v>
      </c>
      <c r="C235" s="105">
        <f t="shared" si="50"/>
        <v>3017303</v>
      </c>
      <c r="D235" s="105">
        <f t="shared" si="50"/>
        <v>3017303</v>
      </c>
      <c r="E235" s="105">
        <f t="shared" si="50"/>
        <v>1134273</v>
      </c>
      <c r="F235" s="105">
        <f t="shared" si="50"/>
        <v>1883030</v>
      </c>
      <c r="G235" s="105">
        <f t="shared" si="50"/>
        <v>1134441</v>
      </c>
      <c r="H235" s="105">
        <f t="shared" si="50"/>
        <v>0</v>
      </c>
      <c r="I235" s="105">
        <f t="shared" si="50"/>
        <v>0</v>
      </c>
      <c r="J235" s="105">
        <f t="shared" si="50"/>
        <v>0</v>
      </c>
      <c r="K235" s="105">
        <f t="shared" si="50"/>
        <v>0</v>
      </c>
      <c r="L235" s="106">
        <f>SUM(G235/D235)*100</f>
        <v>37.597848144518466</v>
      </c>
      <c r="M235" s="107"/>
    </row>
    <row r="236" spans="1:13" ht="31.5" x14ac:dyDescent="0.25">
      <c r="A236" s="108" t="s">
        <v>11</v>
      </c>
      <c r="B236" s="106">
        <f t="shared" ref="B236:K236" si="51">SUM(B237:B242)</f>
        <v>1058802</v>
      </c>
      <c r="C236" s="106">
        <f t="shared" si="51"/>
        <v>783655</v>
      </c>
      <c r="D236" s="106">
        <f t="shared" si="51"/>
        <v>783655</v>
      </c>
      <c r="E236" s="106">
        <f>E237+E238+E239+E240+E241+E242</f>
        <v>297802</v>
      </c>
      <c r="F236" s="106">
        <f>F237+F238+F239+F240+F241+F242</f>
        <v>485853</v>
      </c>
      <c r="G236" s="106">
        <f t="shared" si="51"/>
        <v>81742</v>
      </c>
      <c r="H236" s="106">
        <f t="shared" si="51"/>
        <v>0</v>
      </c>
      <c r="I236" s="106">
        <f t="shared" si="51"/>
        <v>0</v>
      </c>
      <c r="J236" s="106">
        <f t="shared" si="51"/>
        <v>0</v>
      </c>
      <c r="K236" s="106">
        <f t="shared" si="51"/>
        <v>0</v>
      </c>
      <c r="L236" s="106">
        <f>SUM(G236/D236)*100</f>
        <v>10.430865623265341</v>
      </c>
      <c r="M236" s="108"/>
    </row>
    <row r="237" spans="1:13" ht="63" x14ac:dyDescent="0.25">
      <c r="A237" s="108" t="s">
        <v>12</v>
      </c>
      <c r="B237" s="109">
        <v>440000</v>
      </c>
      <c r="C237" s="96">
        <v>423043</v>
      </c>
      <c r="D237" s="97">
        <v>423043</v>
      </c>
      <c r="E237" s="97">
        <v>0</v>
      </c>
      <c r="F237" s="97">
        <f>D237-E237</f>
        <v>423043</v>
      </c>
      <c r="G237" s="96">
        <v>18935</v>
      </c>
      <c r="H237" s="96"/>
      <c r="I237" s="96"/>
      <c r="J237" s="96"/>
      <c r="K237" s="98"/>
      <c r="L237" s="97"/>
      <c r="M237" s="108" t="s">
        <v>55</v>
      </c>
    </row>
    <row r="238" spans="1:13" ht="78.75" x14ac:dyDescent="0.25">
      <c r="A238" s="108" t="s">
        <v>13</v>
      </c>
      <c r="B238" s="109">
        <v>300000</v>
      </c>
      <c r="C238" s="96">
        <v>62810</v>
      </c>
      <c r="D238" s="97">
        <v>62810</v>
      </c>
      <c r="E238" s="97">
        <v>0</v>
      </c>
      <c r="F238" s="97">
        <f t="shared" ref="F238:F242" si="52">D238-E238</f>
        <v>62810</v>
      </c>
      <c r="G238" s="96">
        <v>62807</v>
      </c>
      <c r="H238" s="96"/>
      <c r="I238" s="96"/>
      <c r="J238" s="96"/>
      <c r="K238" s="96"/>
      <c r="L238" s="97"/>
      <c r="M238" s="110" t="s">
        <v>59</v>
      </c>
    </row>
    <row r="239" spans="1:13" ht="47.25" x14ac:dyDescent="0.25">
      <c r="A239" s="108" t="s">
        <v>14</v>
      </c>
      <c r="B239" s="109">
        <v>155000</v>
      </c>
      <c r="C239" s="96">
        <v>155000</v>
      </c>
      <c r="D239" s="97">
        <v>155000</v>
      </c>
      <c r="E239" s="97">
        <v>155000</v>
      </c>
      <c r="F239" s="97">
        <f t="shared" si="52"/>
        <v>0</v>
      </c>
      <c r="G239" s="96">
        <v>0</v>
      </c>
      <c r="H239" s="96"/>
      <c r="I239" s="96"/>
      <c r="J239" s="96"/>
      <c r="K239" s="99"/>
      <c r="L239" s="97"/>
      <c r="M239" s="108" t="s">
        <v>15</v>
      </c>
    </row>
    <row r="240" spans="1:13" ht="63" x14ac:dyDescent="0.25">
      <c r="A240" s="108" t="s">
        <v>16</v>
      </c>
      <c r="B240" s="109">
        <v>93802</v>
      </c>
      <c r="C240" s="96">
        <v>93802</v>
      </c>
      <c r="D240" s="97">
        <v>93802</v>
      </c>
      <c r="E240" s="97">
        <v>93802</v>
      </c>
      <c r="F240" s="97">
        <f t="shared" si="52"/>
        <v>0</v>
      </c>
      <c r="G240" s="96">
        <v>0</v>
      </c>
      <c r="H240" s="96"/>
      <c r="I240" s="96"/>
      <c r="J240" s="96"/>
      <c r="K240" s="99"/>
      <c r="L240" s="97"/>
      <c r="M240" s="108" t="s">
        <v>15</v>
      </c>
    </row>
    <row r="241" spans="1:13" ht="31.5" x14ac:dyDescent="0.25">
      <c r="A241" s="108" t="s">
        <v>17</v>
      </c>
      <c r="B241" s="109">
        <v>10000</v>
      </c>
      <c r="C241" s="96">
        <v>10000</v>
      </c>
      <c r="D241" s="97">
        <v>10000</v>
      </c>
      <c r="E241" s="97">
        <v>10000</v>
      </c>
      <c r="F241" s="97">
        <f t="shared" si="52"/>
        <v>0</v>
      </c>
      <c r="G241" s="96">
        <v>0</v>
      </c>
      <c r="H241" s="96"/>
      <c r="I241" s="96"/>
      <c r="J241" s="96"/>
      <c r="K241" s="99"/>
      <c r="L241" s="97"/>
      <c r="M241" s="108" t="s">
        <v>15</v>
      </c>
    </row>
    <row r="242" spans="1:13" ht="31.5" x14ac:dyDescent="0.25">
      <c r="A242" s="108" t="s">
        <v>18</v>
      </c>
      <c r="B242" s="109">
        <v>60000</v>
      </c>
      <c r="C242" s="96">
        <v>39000</v>
      </c>
      <c r="D242" s="97">
        <v>39000</v>
      </c>
      <c r="E242" s="97">
        <v>39000</v>
      </c>
      <c r="F242" s="97">
        <f t="shared" si="52"/>
        <v>0</v>
      </c>
      <c r="G242" s="96">
        <v>0</v>
      </c>
      <c r="H242" s="96"/>
      <c r="I242" s="96"/>
      <c r="J242" s="96"/>
      <c r="K242" s="99"/>
      <c r="L242" s="97"/>
      <c r="M242" s="108" t="s">
        <v>15</v>
      </c>
    </row>
    <row r="243" spans="1:13" ht="31.5" x14ac:dyDescent="0.25">
      <c r="A243" s="108" t="s">
        <v>19</v>
      </c>
      <c r="B243" s="96">
        <f>SUM(B244:B246)</f>
        <v>516635</v>
      </c>
      <c r="C243" s="96">
        <f>SUM(C244:C246)</f>
        <v>494635</v>
      </c>
      <c r="D243" s="97">
        <f>SUM(D244:D246)</f>
        <v>494635</v>
      </c>
      <c r="E243" s="97">
        <f>E244+E245+E246</f>
        <v>401850</v>
      </c>
      <c r="F243" s="97">
        <f>F244+F245+F246</f>
        <v>92785</v>
      </c>
      <c r="G243" s="96">
        <f>SUM(G244:G246)</f>
        <v>376485</v>
      </c>
      <c r="H243" s="96">
        <f>SUM(H244:H246)</f>
        <v>0</v>
      </c>
      <c r="I243" s="96">
        <f>SUM(I246:I246)</f>
        <v>0</v>
      </c>
      <c r="J243" s="96">
        <f>SUM(J246:J246)</f>
        <v>0</v>
      </c>
      <c r="K243" s="96">
        <f>SUM(K244:K246)</f>
        <v>0</v>
      </c>
      <c r="L243" s="96">
        <f>SUM(L246:L246)</f>
        <v>0</v>
      </c>
      <c r="M243" s="108"/>
    </row>
    <row r="244" spans="1:13" ht="47.25" x14ac:dyDescent="0.25">
      <c r="A244" s="108" t="s">
        <v>20</v>
      </c>
      <c r="B244" s="109">
        <v>416635</v>
      </c>
      <c r="C244" s="96">
        <v>279850</v>
      </c>
      <c r="D244" s="97">
        <v>279850</v>
      </c>
      <c r="E244" s="97">
        <v>301850</v>
      </c>
      <c r="F244" s="97">
        <f>D244-E244</f>
        <v>-22000</v>
      </c>
      <c r="G244" s="96">
        <v>261700</v>
      </c>
      <c r="H244" s="96"/>
      <c r="I244" s="96"/>
      <c r="J244" s="96"/>
      <c r="K244" s="99"/>
      <c r="L244" s="97"/>
      <c r="M244" s="111" t="s">
        <v>49</v>
      </c>
    </row>
    <row r="245" spans="1:13" ht="47.25" x14ac:dyDescent="0.25">
      <c r="A245" s="108" t="s">
        <v>21</v>
      </c>
      <c r="B245" s="109">
        <v>100000</v>
      </c>
      <c r="C245" s="96">
        <v>100000</v>
      </c>
      <c r="D245" s="97">
        <v>100000</v>
      </c>
      <c r="E245" s="97">
        <v>100000</v>
      </c>
      <c r="F245" s="97">
        <f t="shared" ref="F245:F246" si="53">D245-E245</f>
        <v>0</v>
      </c>
      <c r="G245" s="96">
        <v>0</v>
      </c>
      <c r="H245" s="96"/>
      <c r="I245" s="96"/>
      <c r="J245" s="96"/>
      <c r="K245" s="99"/>
      <c r="L245" s="97"/>
      <c r="M245" s="111" t="s">
        <v>15</v>
      </c>
    </row>
    <row r="246" spans="1:13" ht="31.5" x14ac:dyDescent="0.25">
      <c r="A246" s="108" t="s">
        <v>22</v>
      </c>
      <c r="B246" s="109">
        <v>0</v>
      </c>
      <c r="C246" s="96">
        <v>114785</v>
      </c>
      <c r="D246" s="97">
        <v>114785</v>
      </c>
      <c r="E246" s="97">
        <v>0</v>
      </c>
      <c r="F246" s="97">
        <f t="shared" si="53"/>
        <v>114785</v>
      </c>
      <c r="G246" s="96">
        <v>114785</v>
      </c>
      <c r="H246" s="96"/>
      <c r="I246" s="96"/>
      <c r="J246" s="100"/>
      <c r="K246" s="99"/>
      <c r="L246" s="97"/>
      <c r="M246" s="146" t="s">
        <v>39</v>
      </c>
    </row>
    <row r="247" spans="1:13" ht="15.75" x14ac:dyDescent="0.25">
      <c r="A247" s="108" t="s">
        <v>23</v>
      </c>
      <c r="B247" s="96">
        <f>SUM(B248:B253)</f>
        <v>1594048</v>
      </c>
      <c r="C247" s="96">
        <f>SUM(C248:C253)</f>
        <v>1654392</v>
      </c>
      <c r="D247" s="97">
        <f>SUM(D248:D253)</f>
        <v>1654392</v>
      </c>
      <c r="E247" s="97">
        <f>E248+E249+E250+E251+E252+E253</f>
        <v>350000</v>
      </c>
      <c r="F247" s="97">
        <f>F248+F249+F250+F251+F252+F253</f>
        <v>1304392</v>
      </c>
      <c r="G247" s="96">
        <f>SUM(G248:G253)</f>
        <v>676214</v>
      </c>
      <c r="H247" s="96">
        <f t="shared" ref="H247:L247" si="54">SUM(H248:H251)</f>
        <v>0</v>
      </c>
      <c r="I247" s="96">
        <f t="shared" si="54"/>
        <v>0</v>
      </c>
      <c r="J247" s="96">
        <f t="shared" si="54"/>
        <v>0</v>
      </c>
      <c r="K247" s="96">
        <f t="shared" si="54"/>
        <v>0</v>
      </c>
      <c r="L247" s="96">
        <f t="shared" si="54"/>
        <v>0</v>
      </c>
      <c r="M247" s="108"/>
    </row>
    <row r="248" spans="1:13" ht="31.5" x14ac:dyDescent="0.25">
      <c r="A248" s="108" t="s">
        <v>24</v>
      </c>
      <c r="B248" s="109">
        <v>39000</v>
      </c>
      <c r="C248" s="96">
        <v>0</v>
      </c>
      <c r="D248" s="97">
        <v>0</v>
      </c>
      <c r="E248" s="97">
        <v>0</v>
      </c>
      <c r="F248" s="97">
        <f>D248-E248</f>
        <v>0</v>
      </c>
      <c r="G248" s="96">
        <v>0</v>
      </c>
      <c r="H248" s="96"/>
      <c r="I248" s="96"/>
      <c r="J248" s="100"/>
      <c r="K248" s="96"/>
      <c r="L248" s="97"/>
      <c r="M248" s="108" t="s">
        <v>15</v>
      </c>
    </row>
    <row r="249" spans="1:13" ht="405" x14ac:dyDescent="0.25">
      <c r="A249" s="108" t="s">
        <v>25</v>
      </c>
      <c r="B249" s="109">
        <v>555048</v>
      </c>
      <c r="C249" s="96">
        <v>573737</v>
      </c>
      <c r="D249" s="97">
        <v>573737</v>
      </c>
      <c r="E249" s="97">
        <v>0</v>
      </c>
      <c r="F249" s="97">
        <f t="shared" ref="F249:F253" si="55">D249-E249</f>
        <v>573737</v>
      </c>
      <c r="G249" s="96">
        <v>483485</v>
      </c>
      <c r="H249" s="96"/>
      <c r="I249" s="96"/>
      <c r="J249" s="100"/>
      <c r="K249" s="96"/>
      <c r="L249" s="97"/>
      <c r="M249" s="133" t="s">
        <v>60</v>
      </c>
    </row>
    <row r="250" spans="1:13" ht="47.25" x14ac:dyDescent="0.25">
      <c r="A250" s="108" t="s">
        <v>26</v>
      </c>
      <c r="B250" s="109">
        <v>200000</v>
      </c>
      <c r="C250" s="96">
        <v>167730</v>
      </c>
      <c r="D250" s="97">
        <v>167730</v>
      </c>
      <c r="E250" s="97">
        <v>0</v>
      </c>
      <c r="F250" s="97">
        <f t="shared" si="55"/>
        <v>167730</v>
      </c>
      <c r="G250" s="96">
        <v>0</v>
      </c>
      <c r="H250" s="96"/>
      <c r="I250" s="96"/>
      <c r="J250" s="100"/>
      <c r="K250" s="99"/>
      <c r="L250" s="97"/>
      <c r="M250" s="108" t="s">
        <v>15</v>
      </c>
    </row>
    <row r="251" spans="1:13" ht="31.5" x14ac:dyDescent="0.25">
      <c r="A251" s="108" t="s">
        <v>27</v>
      </c>
      <c r="B251" s="109">
        <v>200000</v>
      </c>
      <c r="C251" s="96">
        <v>311832</v>
      </c>
      <c r="D251" s="97">
        <v>311832</v>
      </c>
      <c r="E251" s="97">
        <v>200000</v>
      </c>
      <c r="F251" s="97">
        <f t="shared" si="55"/>
        <v>111832</v>
      </c>
      <c r="G251" s="96">
        <v>111832</v>
      </c>
      <c r="H251" s="96"/>
      <c r="I251" s="96"/>
      <c r="J251" s="100"/>
      <c r="K251" s="99"/>
      <c r="L251" s="97"/>
      <c r="M251" s="108" t="s">
        <v>15</v>
      </c>
    </row>
    <row r="252" spans="1:13" ht="31.5" x14ac:dyDescent="0.25">
      <c r="A252" s="108" t="s">
        <v>34</v>
      </c>
      <c r="B252" s="109">
        <v>150000</v>
      </c>
      <c r="C252" s="96">
        <v>150000</v>
      </c>
      <c r="D252" s="97">
        <v>150000</v>
      </c>
      <c r="E252" s="97">
        <v>150000</v>
      </c>
      <c r="F252" s="97">
        <f t="shared" si="55"/>
        <v>0</v>
      </c>
      <c r="G252" s="96">
        <v>0</v>
      </c>
      <c r="H252" s="96"/>
      <c r="I252" s="96"/>
      <c r="J252" s="100"/>
      <c r="K252" s="99"/>
      <c r="L252" s="97"/>
      <c r="M252" s="108" t="s">
        <v>15</v>
      </c>
    </row>
    <row r="253" spans="1:13" ht="299.25" x14ac:dyDescent="0.25">
      <c r="A253" s="108" t="s">
        <v>56</v>
      </c>
      <c r="B253" s="109">
        <v>450000</v>
      </c>
      <c r="C253" s="96">
        <v>451093</v>
      </c>
      <c r="D253" s="97">
        <v>451093</v>
      </c>
      <c r="E253" s="97">
        <v>0</v>
      </c>
      <c r="F253" s="97">
        <f t="shared" si="55"/>
        <v>451093</v>
      </c>
      <c r="G253" s="96">
        <v>80897</v>
      </c>
      <c r="H253" s="96"/>
      <c r="I253" s="96"/>
      <c r="J253" s="100"/>
      <c r="K253" s="99"/>
      <c r="L253" s="97"/>
      <c r="M253" s="108" t="s">
        <v>61</v>
      </c>
    </row>
    <row r="254" spans="1:13" ht="31.5" x14ac:dyDescent="0.25">
      <c r="A254" s="108" t="s">
        <v>28</v>
      </c>
      <c r="B254" s="96">
        <f t="shared" ref="B254:L254" si="56">SUM(B255:B256)</f>
        <v>84621</v>
      </c>
      <c r="C254" s="96">
        <f t="shared" si="56"/>
        <v>84621</v>
      </c>
      <c r="D254" s="97">
        <f t="shared" si="56"/>
        <v>84621</v>
      </c>
      <c r="E254" s="97">
        <f>E255+E256</f>
        <v>84621</v>
      </c>
      <c r="F254" s="97">
        <f>F255+F256</f>
        <v>0</v>
      </c>
      <c r="G254" s="96">
        <f t="shared" si="56"/>
        <v>0</v>
      </c>
      <c r="H254" s="96">
        <f t="shared" si="56"/>
        <v>0</v>
      </c>
      <c r="I254" s="96">
        <f t="shared" si="56"/>
        <v>0</v>
      </c>
      <c r="J254" s="96">
        <f t="shared" si="56"/>
        <v>0</v>
      </c>
      <c r="K254" s="96">
        <f t="shared" si="56"/>
        <v>0</v>
      </c>
      <c r="L254" s="96">
        <f t="shared" si="56"/>
        <v>0</v>
      </c>
      <c r="M254" s="108" t="s">
        <v>29</v>
      </c>
    </row>
    <row r="255" spans="1:13" ht="47.25" x14ac:dyDescent="0.25">
      <c r="A255" s="108" t="s">
        <v>30</v>
      </c>
      <c r="B255" s="109">
        <v>56000</v>
      </c>
      <c r="C255" s="112">
        <v>56000</v>
      </c>
      <c r="D255" s="113">
        <v>56000</v>
      </c>
      <c r="E255" s="113">
        <v>56000</v>
      </c>
      <c r="F255" s="113">
        <f>D255-E255</f>
        <v>0</v>
      </c>
      <c r="G255" s="96">
        <v>0</v>
      </c>
      <c r="H255" s="96"/>
      <c r="I255" s="112"/>
      <c r="J255" s="112"/>
      <c r="K255" s="114"/>
      <c r="L255" s="113"/>
      <c r="M255" s="111" t="s">
        <v>15</v>
      </c>
    </row>
    <row r="256" spans="1:13" ht="31.5" x14ac:dyDescent="0.25">
      <c r="A256" s="115" t="s">
        <v>31</v>
      </c>
      <c r="B256" s="115">
        <v>28621</v>
      </c>
      <c r="C256" s="112">
        <v>28621</v>
      </c>
      <c r="D256" s="113">
        <v>28621</v>
      </c>
      <c r="E256" s="113">
        <v>28621</v>
      </c>
      <c r="F256" s="113">
        <f>D256-E256</f>
        <v>0</v>
      </c>
      <c r="G256" s="96">
        <v>0</v>
      </c>
      <c r="H256" s="96"/>
      <c r="I256" s="112"/>
      <c r="J256" s="112"/>
      <c r="K256" s="114"/>
      <c r="L256" s="113"/>
      <c r="M256" s="111" t="s">
        <v>15</v>
      </c>
    </row>
    <row r="259" spans="1:13" ht="15.75" x14ac:dyDescent="0.25">
      <c r="A259" s="150" t="s">
        <v>0</v>
      </c>
      <c r="B259" s="150"/>
      <c r="C259" s="150"/>
      <c r="D259" s="150"/>
      <c r="E259" s="150"/>
      <c r="F259" s="150"/>
      <c r="G259" s="150"/>
      <c r="H259" s="150"/>
      <c r="I259" s="150"/>
      <c r="J259" s="150"/>
      <c r="K259" s="150"/>
      <c r="L259" s="150"/>
      <c r="M259" s="150"/>
    </row>
    <row r="260" spans="1:13" ht="15.75" x14ac:dyDescent="0.25">
      <c r="A260" s="150" t="s">
        <v>62</v>
      </c>
      <c r="B260" s="150"/>
      <c r="C260" s="150"/>
      <c r="D260" s="150"/>
      <c r="E260" s="150"/>
      <c r="F260" s="150"/>
      <c r="G260" s="150"/>
      <c r="H260" s="150"/>
      <c r="I260" s="150"/>
      <c r="J260" s="150"/>
      <c r="K260" s="150"/>
      <c r="L260" s="150"/>
      <c r="M260" s="150"/>
    </row>
    <row r="261" spans="1:13" ht="15.75" x14ac:dyDescent="0.25">
      <c r="A261" s="101"/>
      <c r="B261" s="101"/>
      <c r="C261" s="101"/>
      <c r="D261" s="101"/>
      <c r="E261" s="101"/>
      <c r="F261" s="101"/>
      <c r="G261" s="102"/>
      <c r="H261" s="102"/>
      <c r="I261" s="102"/>
      <c r="J261" s="102"/>
      <c r="K261" s="102"/>
      <c r="L261" s="102"/>
      <c r="M261" s="145"/>
    </row>
    <row r="262" spans="1:13" ht="90" customHeight="1" x14ac:dyDescent="0.25">
      <c r="A262" s="116" t="s">
        <v>1</v>
      </c>
      <c r="B262" s="116" t="s">
        <v>2</v>
      </c>
      <c r="C262" s="117" t="s">
        <v>3</v>
      </c>
      <c r="D262" s="117" t="s">
        <v>4</v>
      </c>
      <c r="E262" s="117" t="s">
        <v>46</v>
      </c>
      <c r="F262" s="117" t="s">
        <v>47</v>
      </c>
      <c r="G262" s="115" t="s">
        <v>5</v>
      </c>
      <c r="H262" s="115" t="s">
        <v>6</v>
      </c>
      <c r="I262" s="115" t="s">
        <v>32</v>
      </c>
      <c r="J262" s="115" t="s">
        <v>7</v>
      </c>
      <c r="K262" s="115" t="s">
        <v>8</v>
      </c>
      <c r="L262" s="115" t="s">
        <v>9</v>
      </c>
      <c r="M262" s="107" t="s">
        <v>10</v>
      </c>
    </row>
    <row r="263" spans="1:13" ht="15.75" x14ac:dyDescent="0.25">
      <c r="A263" s="104"/>
      <c r="B263" s="105">
        <f t="shared" ref="B263:K263" si="57">+B271+B264+B275+B282</f>
        <v>3254106</v>
      </c>
      <c r="C263" s="105">
        <f t="shared" si="57"/>
        <v>2017303</v>
      </c>
      <c r="D263" s="105">
        <f t="shared" si="57"/>
        <v>2017303</v>
      </c>
      <c r="E263" s="105">
        <f t="shared" si="57"/>
        <v>134273</v>
      </c>
      <c r="F263" s="105">
        <f t="shared" si="57"/>
        <v>1883030</v>
      </c>
      <c r="G263" s="105">
        <f t="shared" si="57"/>
        <v>1168547</v>
      </c>
      <c r="H263" s="105">
        <f t="shared" si="57"/>
        <v>0</v>
      </c>
      <c r="I263" s="105">
        <f t="shared" si="57"/>
        <v>0</v>
      </c>
      <c r="J263" s="105">
        <f t="shared" si="57"/>
        <v>0</v>
      </c>
      <c r="K263" s="105">
        <f t="shared" si="57"/>
        <v>0</v>
      </c>
      <c r="L263" s="106">
        <f>SUM(G263/D263)*100</f>
        <v>57.926201467999604</v>
      </c>
      <c r="M263" s="107"/>
    </row>
    <row r="264" spans="1:13" ht="31.5" x14ac:dyDescent="0.25">
      <c r="A264" s="108" t="s">
        <v>11</v>
      </c>
      <c r="B264" s="106">
        <f t="shared" ref="B264:K264" si="58">SUM(B265:B270)</f>
        <v>1058802</v>
      </c>
      <c r="C264" s="106">
        <f t="shared" si="58"/>
        <v>579655</v>
      </c>
      <c r="D264" s="106">
        <f t="shared" si="58"/>
        <v>579655</v>
      </c>
      <c r="E264" s="106">
        <f>E265+E266+E267+E268+E269+E270</f>
        <v>93802</v>
      </c>
      <c r="F264" s="106">
        <f>F265+F266+F267+F268+F269+F270</f>
        <v>485853</v>
      </c>
      <c r="G264" s="106">
        <f t="shared" si="58"/>
        <v>81742</v>
      </c>
      <c r="H264" s="106">
        <f t="shared" si="58"/>
        <v>0</v>
      </c>
      <c r="I264" s="106">
        <f t="shared" si="58"/>
        <v>0</v>
      </c>
      <c r="J264" s="106">
        <f t="shared" si="58"/>
        <v>0</v>
      </c>
      <c r="K264" s="106">
        <f t="shared" si="58"/>
        <v>0</v>
      </c>
      <c r="L264" s="106">
        <f>SUM(G264/D264)*100</f>
        <v>14.101836437191087</v>
      </c>
      <c r="M264" s="108"/>
    </row>
    <row r="265" spans="1:13" ht="63" x14ac:dyDescent="0.25">
      <c r="A265" s="108" t="s">
        <v>12</v>
      </c>
      <c r="B265" s="109">
        <v>440000</v>
      </c>
      <c r="C265" s="96">
        <v>423043</v>
      </c>
      <c r="D265" s="97">
        <v>423043</v>
      </c>
      <c r="E265" s="97">
        <v>0</v>
      </c>
      <c r="F265" s="97">
        <f>D265-E265</f>
        <v>423043</v>
      </c>
      <c r="G265" s="96">
        <v>18935</v>
      </c>
      <c r="H265" s="96"/>
      <c r="I265" s="96"/>
      <c r="J265" s="96"/>
      <c r="K265" s="98"/>
      <c r="L265" s="97"/>
      <c r="M265" s="108" t="s">
        <v>55</v>
      </c>
    </row>
    <row r="266" spans="1:13" ht="78.75" x14ac:dyDescent="0.25">
      <c r="A266" s="108" t="s">
        <v>13</v>
      </c>
      <c r="B266" s="109">
        <v>300000</v>
      </c>
      <c r="C266" s="96">
        <v>62810</v>
      </c>
      <c r="D266" s="97">
        <v>62810</v>
      </c>
      <c r="E266" s="97">
        <v>0</v>
      </c>
      <c r="F266" s="97">
        <f t="shared" ref="F266:F270" si="59">D266-E266</f>
        <v>62810</v>
      </c>
      <c r="G266" s="96">
        <v>62807</v>
      </c>
      <c r="H266" s="96"/>
      <c r="I266" s="96"/>
      <c r="J266" s="96"/>
      <c r="K266" s="96"/>
      <c r="L266" s="97"/>
      <c r="M266" s="110" t="s">
        <v>59</v>
      </c>
    </row>
    <row r="267" spans="1:13" ht="47.25" x14ac:dyDescent="0.25">
      <c r="A267" s="108" t="s">
        <v>14</v>
      </c>
      <c r="B267" s="109">
        <v>155000</v>
      </c>
      <c r="C267" s="96">
        <v>0</v>
      </c>
      <c r="D267" s="97">
        <v>0</v>
      </c>
      <c r="E267" s="97">
        <v>0</v>
      </c>
      <c r="F267" s="97">
        <f t="shared" si="59"/>
        <v>0</v>
      </c>
      <c r="G267" s="96">
        <v>0</v>
      </c>
      <c r="H267" s="96"/>
      <c r="I267" s="96"/>
      <c r="J267" s="96"/>
      <c r="K267" s="99"/>
      <c r="L267" s="97"/>
      <c r="M267" s="108" t="s">
        <v>15</v>
      </c>
    </row>
    <row r="268" spans="1:13" ht="63" x14ac:dyDescent="0.25">
      <c r="A268" s="108" t="s">
        <v>16</v>
      </c>
      <c r="B268" s="109">
        <v>93802</v>
      </c>
      <c r="C268" s="96">
        <v>93802</v>
      </c>
      <c r="D268" s="97">
        <v>93802</v>
      </c>
      <c r="E268" s="97">
        <v>93802</v>
      </c>
      <c r="F268" s="97">
        <f t="shared" si="59"/>
        <v>0</v>
      </c>
      <c r="G268" s="96">
        <v>0</v>
      </c>
      <c r="H268" s="96"/>
      <c r="I268" s="96"/>
      <c r="J268" s="96"/>
      <c r="K268" s="99"/>
      <c r="L268" s="97"/>
      <c r="M268" s="108" t="s">
        <v>15</v>
      </c>
    </row>
    <row r="269" spans="1:13" ht="31.5" x14ac:dyDescent="0.25">
      <c r="A269" s="108" t="s">
        <v>17</v>
      </c>
      <c r="B269" s="109">
        <v>10000</v>
      </c>
      <c r="C269" s="96">
        <v>0</v>
      </c>
      <c r="D269" s="97">
        <v>0</v>
      </c>
      <c r="E269" s="97">
        <v>0</v>
      </c>
      <c r="F269" s="97">
        <f t="shared" si="59"/>
        <v>0</v>
      </c>
      <c r="G269" s="96">
        <v>0</v>
      </c>
      <c r="H269" s="96"/>
      <c r="I269" s="96"/>
      <c r="J269" s="96"/>
      <c r="K269" s="99"/>
      <c r="L269" s="97"/>
      <c r="M269" s="108" t="s">
        <v>15</v>
      </c>
    </row>
    <row r="270" spans="1:13" ht="31.5" x14ac:dyDescent="0.25">
      <c r="A270" s="108" t="s">
        <v>18</v>
      </c>
      <c r="B270" s="109">
        <v>60000</v>
      </c>
      <c r="C270" s="96">
        <v>0</v>
      </c>
      <c r="D270" s="97">
        <v>0</v>
      </c>
      <c r="E270" s="97">
        <v>0</v>
      </c>
      <c r="F270" s="97">
        <f t="shared" si="59"/>
        <v>0</v>
      </c>
      <c r="G270" s="96">
        <v>0</v>
      </c>
      <c r="H270" s="96"/>
      <c r="I270" s="96"/>
      <c r="J270" s="96"/>
      <c r="K270" s="99"/>
      <c r="L270" s="97"/>
      <c r="M270" s="108" t="s">
        <v>15</v>
      </c>
    </row>
    <row r="271" spans="1:13" ht="31.5" x14ac:dyDescent="0.25">
      <c r="A271" s="108" t="s">
        <v>19</v>
      </c>
      <c r="B271" s="96">
        <f>SUM(B272:B274)</f>
        <v>516635</v>
      </c>
      <c r="C271" s="96">
        <f>SUM(C272:C274)</f>
        <v>388335</v>
      </c>
      <c r="D271" s="97">
        <f>SUM(D272:D274)</f>
        <v>388335</v>
      </c>
      <c r="E271" s="97">
        <f>E272+E273+E274</f>
        <v>11850</v>
      </c>
      <c r="F271" s="97">
        <f>F272+F273+F274</f>
        <v>376485</v>
      </c>
      <c r="G271" s="96">
        <f>SUM(G272:G274)</f>
        <v>376485</v>
      </c>
      <c r="H271" s="96">
        <f>SUM(H272:H274)</f>
        <v>0</v>
      </c>
      <c r="I271" s="96">
        <f>SUM(I274:I274)</f>
        <v>0</v>
      </c>
      <c r="J271" s="96">
        <f>SUM(J274:J274)</f>
        <v>0</v>
      </c>
      <c r="K271" s="96">
        <f>SUM(K272:K274)</f>
        <v>0</v>
      </c>
      <c r="L271" s="96">
        <f>SUM(L274:L274)</f>
        <v>0</v>
      </c>
      <c r="M271" s="108"/>
    </row>
    <row r="272" spans="1:13" ht="47.25" x14ac:dyDescent="0.25">
      <c r="A272" s="108" t="s">
        <v>20</v>
      </c>
      <c r="B272" s="109">
        <v>416635</v>
      </c>
      <c r="C272" s="96">
        <v>273550</v>
      </c>
      <c r="D272" s="97">
        <v>273550</v>
      </c>
      <c r="E272" s="97">
        <v>11850</v>
      </c>
      <c r="F272" s="97">
        <f>D272-E272</f>
        <v>261700</v>
      </c>
      <c r="G272" s="96">
        <v>261700</v>
      </c>
      <c r="H272" s="96"/>
      <c r="I272" s="96"/>
      <c r="J272" s="96"/>
      <c r="K272" s="99"/>
      <c r="L272" s="97"/>
      <c r="M272" s="111" t="s">
        <v>49</v>
      </c>
    </row>
    <row r="273" spans="1:13" ht="47.25" x14ac:dyDescent="0.25">
      <c r="A273" s="108" t="s">
        <v>21</v>
      </c>
      <c r="B273" s="109">
        <v>100000</v>
      </c>
      <c r="C273" s="96">
        <v>0</v>
      </c>
      <c r="D273" s="97">
        <v>0</v>
      </c>
      <c r="E273" s="97">
        <v>0</v>
      </c>
      <c r="F273" s="97">
        <f t="shared" ref="F273:F274" si="60">D273-E273</f>
        <v>0</v>
      </c>
      <c r="G273" s="96">
        <v>0</v>
      </c>
      <c r="H273" s="96"/>
      <c r="I273" s="96"/>
      <c r="J273" s="96"/>
      <c r="K273" s="99"/>
      <c r="L273" s="97"/>
      <c r="M273" s="111" t="s">
        <v>15</v>
      </c>
    </row>
    <row r="274" spans="1:13" ht="31.5" x14ac:dyDescent="0.25">
      <c r="A274" s="108" t="s">
        <v>22</v>
      </c>
      <c r="B274" s="109">
        <v>0</v>
      </c>
      <c r="C274" s="96">
        <v>114785</v>
      </c>
      <c r="D274" s="97">
        <v>114785</v>
      </c>
      <c r="E274" s="97">
        <v>0</v>
      </c>
      <c r="F274" s="97">
        <f t="shared" si="60"/>
        <v>114785</v>
      </c>
      <c r="G274" s="96">
        <v>114785</v>
      </c>
      <c r="H274" s="96"/>
      <c r="I274" s="96"/>
      <c r="J274" s="100"/>
      <c r="K274" s="99"/>
      <c r="L274" s="97"/>
      <c r="M274" s="146" t="s">
        <v>39</v>
      </c>
    </row>
    <row r="275" spans="1:13" ht="15.75" x14ac:dyDescent="0.25">
      <c r="A275" s="108" t="s">
        <v>23</v>
      </c>
      <c r="B275" s="96">
        <f>SUM(B276:B281)</f>
        <v>1594048</v>
      </c>
      <c r="C275" s="96">
        <f>SUM(C276:C281)</f>
        <v>1020692</v>
      </c>
      <c r="D275" s="97">
        <f>SUM(D276:D281)</f>
        <v>1020692</v>
      </c>
      <c r="E275" s="97">
        <f>E276+E277+E278+E279+E280+E281</f>
        <v>0</v>
      </c>
      <c r="F275" s="97">
        <f>F276+F277+F278+F279+F280+F281</f>
        <v>1020692</v>
      </c>
      <c r="G275" s="96">
        <f>SUM(G276:G281)</f>
        <v>710320</v>
      </c>
      <c r="H275" s="96">
        <f t="shared" ref="H275:L275" si="61">SUM(H276:H279)</f>
        <v>0</v>
      </c>
      <c r="I275" s="96">
        <f t="shared" si="61"/>
        <v>0</v>
      </c>
      <c r="J275" s="96">
        <f t="shared" si="61"/>
        <v>0</v>
      </c>
      <c r="K275" s="96">
        <f t="shared" si="61"/>
        <v>0</v>
      </c>
      <c r="L275" s="96">
        <f t="shared" si="61"/>
        <v>0</v>
      </c>
      <c r="M275" s="108"/>
    </row>
    <row r="276" spans="1:13" ht="31.5" x14ac:dyDescent="0.25">
      <c r="A276" s="108" t="s">
        <v>24</v>
      </c>
      <c r="B276" s="109">
        <v>39000</v>
      </c>
      <c r="C276" s="96">
        <v>0</v>
      </c>
      <c r="D276" s="97">
        <v>0</v>
      </c>
      <c r="E276" s="97">
        <v>0</v>
      </c>
      <c r="F276" s="97">
        <f>D276-E276</f>
        <v>0</v>
      </c>
      <c r="G276" s="96">
        <v>0</v>
      </c>
      <c r="H276" s="96"/>
      <c r="I276" s="96"/>
      <c r="J276" s="100"/>
      <c r="K276" s="96"/>
      <c r="L276" s="97"/>
      <c r="M276" s="108" t="s">
        <v>15</v>
      </c>
    </row>
    <row r="277" spans="1:13" ht="405" x14ac:dyDescent="0.25">
      <c r="A277" s="108" t="s">
        <v>25</v>
      </c>
      <c r="B277" s="109">
        <v>555048</v>
      </c>
      <c r="C277" s="96">
        <v>565038</v>
      </c>
      <c r="D277" s="97">
        <v>565038</v>
      </c>
      <c r="E277" s="97">
        <v>0</v>
      </c>
      <c r="F277" s="97">
        <f t="shared" ref="F277:F281" si="62">D277-E277</f>
        <v>565038</v>
      </c>
      <c r="G277" s="96">
        <v>510260</v>
      </c>
      <c r="H277" s="96"/>
      <c r="I277" s="96"/>
      <c r="J277" s="100"/>
      <c r="K277" s="96"/>
      <c r="L277" s="97"/>
      <c r="M277" s="133" t="s">
        <v>60</v>
      </c>
    </row>
    <row r="278" spans="1:13" ht="47.25" x14ac:dyDescent="0.25">
      <c r="A278" s="108" t="s">
        <v>26</v>
      </c>
      <c r="B278" s="109">
        <v>200000</v>
      </c>
      <c r="C278" s="96">
        <v>167730</v>
      </c>
      <c r="D278" s="97">
        <v>167730</v>
      </c>
      <c r="E278" s="97">
        <v>0</v>
      </c>
      <c r="F278" s="97">
        <f t="shared" si="62"/>
        <v>167730</v>
      </c>
      <c r="G278" s="96">
        <v>0</v>
      </c>
      <c r="H278" s="96"/>
      <c r="I278" s="96"/>
      <c r="J278" s="100"/>
      <c r="K278" s="99"/>
      <c r="L278" s="97"/>
      <c r="M278" s="108" t="s">
        <v>15</v>
      </c>
    </row>
    <row r="279" spans="1:13" ht="31.5" x14ac:dyDescent="0.25">
      <c r="A279" s="108" t="s">
        <v>27</v>
      </c>
      <c r="B279" s="109">
        <v>200000</v>
      </c>
      <c r="C279" s="96">
        <v>111832</v>
      </c>
      <c r="D279" s="97">
        <v>111832</v>
      </c>
      <c r="E279" s="97">
        <v>0</v>
      </c>
      <c r="F279" s="97">
        <f t="shared" si="62"/>
        <v>111832</v>
      </c>
      <c r="G279" s="96">
        <v>111832</v>
      </c>
      <c r="H279" s="96"/>
      <c r="I279" s="96"/>
      <c r="J279" s="100"/>
      <c r="K279" s="99"/>
      <c r="L279" s="97"/>
      <c r="M279" s="108" t="s">
        <v>15</v>
      </c>
    </row>
    <row r="280" spans="1:13" ht="31.5" x14ac:dyDescent="0.25">
      <c r="A280" s="108" t="s">
        <v>34</v>
      </c>
      <c r="B280" s="109">
        <v>150000</v>
      </c>
      <c r="C280" s="96">
        <v>0</v>
      </c>
      <c r="D280" s="97">
        <v>0</v>
      </c>
      <c r="E280" s="97">
        <v>0</v>
      </c>
      <c r="F280" s="97">
        <f t="shared" si="62"/>
        <v>0</v>
      </c>
      <c r="G280" s="96">
        <v>0</v>
      </c>
      <c r="H280" s="96"/>
      <c r="I280" s="96"/>
      <c r="J280" s="100"/>
      <c r="K280" s="99"/>
      <c r="L280" s="97"/>
      <c r="M280" s="108" t="s">
        <v>15</v>
      </c>
    </row>
    <row r="281" spans="1:13" ht="299.25" x14ac:dyDescent="0.25">
      <c r="A281" s="108" t="s">
        <v>56</v>
      </c>
      <c r="B281" s="109">
        <v>450000</v>
      </c>
      <c r="C281" s="96">
        <v>176092</v>
      </c>
      <c r="D281" s="97">
        <v>176092</v>
      </c>
      <c r="E281" s="97">
        <v>0</v>
      </c>
      <c r="F281" s="97">
        <f t="shared" si="62"/>
        <v>176092</v>
      </c>
      <c r="G281" s="96">
        <v>88228</v>
      </c>
      <c r="H281" s="96"/>
      <c r="I281" s="96"/>
      <c r="J281" s="100"/>
      <c r="K281" s="99"/>
      <c r="L281" s="97"/>
      <c r="M281" s="108" t="s">
        <v>61</v>
      </c>
    </row>
    <row r="282" spans="1:13" ht="31.5" x14ac:dyDescent="0.25">
      <c r="A282" s="108" t="s">
        <v>28</v>
      </c>
      <c r="B282" s="96">
        <f t="shared" ref="B282:L282" si="63">SUM(B283:B284)</f>
        <v>84621</v>
      </c>
      <c r="C282" s="96">
        <f t="shared" si="63"/>
        <v>28621</v>
      </c>
      <c r="D282" s="97">
        <f t="shared" si="63"/>
        <v>28621</v>
      </c>
      <c r="E282" s="97">
        <f>E283+E284</f>
        <v>28621</v>
      </c>
      <c r="F282" s="97">
        <f>F283+F284</f>
        <v>0</v>
      </c>
      <c r="G282" s="96">
        <f t="shared" si="63"/>
        <v>0</v>
      </c>
      <c r="H282" s="96">
        <f t="shared" si="63"/>
        <v>0</v>
      </c>
      <c r="I282" s="96">
        <f t="shared" si="63"/>
        <v>0</v>
      </c>
      <c r="J282" s="96">
        <f t="shared" si="63"/>
        <v>0</v>
      </c>
      <c r="K282" s="96">
        <f t="shared" si="63"/>
        <v>0</v>
      </c>
      <c r="L282" s="96">
        <f t="shared" si="63"/>
        <v>0</v>
      </c>
      <c r="M282" s="108" t="s">
        <v>29</v>
      </c>
    </row>
    <row r="283" spans="1:13" ht="47.25" x14ac:dyDescent="0.25">
      <c r="A283" s="108" t="s">
        <v>30</v>
      </c>
      <c r="B283" s="109">
        <v>56000</v>
      </c>
      <c r="C283" s="112">
        <v>0</v>
      </c>
      <c r="D283" s="113">
        <v>0</v>
      </c>
      <c r="E283" s="113">
        <v>0</v>
      </c>
      <c r="F283" s="113">
        <f>D283-E283</f>
        <v>0</v>
      </c>
      <c r="G283" s="96">
        <v>0</v>
      </c>
      <c r="H283" s="96"/>
      <c r="I283" s="112"/>
      <c r="J283" s="112"/>
      <c r="K283" s="114"/>
      <c r="L283" s="113"/>
      <c r="M283" s="111" t="s">
        <v>15</v>
      </c>
    </row>
    <row r="284" spans="1:13" ht="31.5" x14ac:dyDescent="0.25">
      <c r="A284" s="115" t="s">
        <v>31</v>
      </c>
      <c r="B284" s="115">
        <v>28621</v>
      </c>
      <c r="C284" s="112">
        <v>28621</v>
      </c>
      <c r="D284" s="113">
        <v>28621</v>
      </c>
      <c r="E284" s="113">
        <v>28621</v>
      </c>
      <c r="F284" s="113">
        <f>D284-E284</f>
        <v>0</v>
      </c>
      <c r="G284" s="96">
        <v>0</v>
      </c>
      <c r="H284" s="96"/>
      <c r="I284" s="112"/>
      <c r="J284" s="112"/>
      <c r="K284" s="114"/>
      <c r="L284" s="113"/>
      <c r="M284" s="111" t="s">
        <v>15</v>
      </c>
    </row>
    <row r="287" spans="1:13" ht="15.75" x14ac:dyDescent="0.25">
      <c r="A287" s="150" t="s">
        <v>0</v>
      </c>
      <c r="B287" s="150"/>
      <c r="C287" s="150"/>
      <c r="D287" s="150"/>
      <c r="E287" s="150"/>
      <c r="F287" s="150"/>
      <c r="G287" s="150"/>
      <c r="H287" s="150"/>
      <c r="I287" s="150"/>
      <c r="J287" s="150"/>
      <c r="K287" s="150"/>
      <c r="L287" s="150"/>
      <c r="M287" s="150"/>
    </row>
    <row r="288" spans="1:13" ht="15.75" x14ac:dyDescent="0.25">
      <c r="A288" s="150" t="s">
        <v>63</v>
      </c>
      <c r="B288" s="150"/>
      <c r="C288" s="150"/>
      <c r="D288" s="150"/>
      <c r="E288" s="150"/>
      <c r="F288" s="150"/>
      <c r="G288" s="150"/>
      <c r="H288" s="150"/>
      <c r="I288" s="150"/>
      <c r="J288" s="150"/>
      <c r="K288" s="150"/>
      <c r="L288" s="150"/>
      <c r="M288" s="150"/>
    </row>
    <row r="289" spans="1:13" ht="15.75" x14ac:dyDescent="0.25">
      <c r="A289" s="101"/>
      <c r="B289" s="101"/>
      <c r="C289" s="101"/>
      <c r="D289" s="101"/>
      <c r="E289" s="101"/>
      <c r="F289" s="101"/>
      <c r="G289" s="102"/>
      <c r="H289" s="102"/>
      <c r="I289" s="102"/>
      <c r="J289" s="102"/>
      <c r="K289" s="102"/>
      <c r="L289" s="102"/>
      <c r="M289" s="147"/>
    </row>
    <row r="290" spans="1:13" ht="105" customHeight="1" x14ac:dyDescent="0.25">
      <c r="A290" s="116" t="s">
        <v>1</v>
      </c>
      <c r="B290" s="116" t="s">
        <v>2</v>
      </c>
      <c r="C290" s="117" t="s">
        <v>3</v>
      </c>
      <c r="D290" s="117" t="s">
        <v>4</v>
      </c>
      <c r="E290" s="117" t="s">
        <v>46</v>
      </c>
      <c r="F290" s="117" t="s">
        <v>47</v>
      </c>
      <c r="G290" s="115" t="s">
        <v>5</v>
      </c>
      <c r="H290" s="115" t="s">
        <v>6</v>
      </c>
      <c r="I290" s="115" t="s">
        <v>32</v>
      </c>
      <c r="J290" s="115" t="s">
        <v>7</v>
      </c>
      <c r="K290" s="115" t="s">
        <v>8</v>
      </c>
      <c r="L290" s="115" t="s">
        <v>9</v>
      </c>
      <c r="M290" s="107" t="s">
        <v>10</v>
      </c>
    </row>
    <row r="291" spans="1:13" ht="15.75" x14ac:dyDescent="0.25">
      <c r="A291" s="104"/>
      <c r="B291" s="8">
        <f t="shared" ref="B291:K291" si="64">+B299+B292+B303+B310</f>
        <v>3254106</v>
      </c>
      <c r="C291" s="8">
        <f t="shared" si="64"/>
        <v>2017303</v>
      </c>
      <c r="D291" s="8">
        <f t="shared" si="64"/>
        <v>2017303</v>
      </c>
      <c r="E291" s="8">
        <f t="shared" si="64"/>
        <v>134273</v>
      </c>
      <c r="F291" s="8">
        <f t="shared" si="64"/>
        <v>1883030</v>
      </c>
      <c r="G291" s="8">
        <f t="shared" si="64"/>
        <v>1467933</v>
      </c>
      <c r="H291" s="8">
        <f t="shared" si="64"/>
        <v>0</v>
      </c>
      <c r="I291" s="8">
        <f t="shared" si="64"/>
        <v>0</v>
      </c>
      <c r="J291" s="8">
        <f t="shared" si="64"/>
        <v>0</v>
      </c>
      <c r="K291" s="8">
        <f t="shared" si="64"/>
        <v>0</v>
      </c>
      <c r="L291" s="9">
        <f>SUM(G291/D291)*100</f>
        <v>72.767105387737985</v>
      </c>
      <c r="M291" s="6"/>
    </row>
    <row r="292" spans="1:13" ht="31.5" x14ac:dyDescent="0.25">
      <c r="A292" s="108" t="s">
        <v>11</v>
      </c>
      <c r="B292" s="9">
        <f t="shared" ref="B292:K292" si="65">SUM(B293:B298)</f>
        <v>1058802</v>
      </c>
      <c r="C292" s="9">
        <f t="shared" si="65"/>
        <v>209635</v>
      </c>
      <c r="D292" s="9">
        <f t="shared" si="65"/>
        <v>209635</v>
      </c>
      <c r="E292" s="9">
        <f>E293+E294+E295+E296+E297+E298</f>
        <v>93802</v>
      </c>
      <c r="F292" s="9">
        <f>F293+F294+F295+F296+F297+F298</f>
        <v>115833</v>
      </c>
      <c r="G292" s="9">
        <f t="shared" si="65"/>
        <v>84515</v>
      </c>
      <c r="H292" s="9">
        <f t="shared" si="65"/>
        <v>0</v>
      </c>
      <c r="I292" s="9">
        <f t="shared" si="65"/>
        <v>0</v>
      </c>
      <c r="J292" s="9">
        <f t="shared" si="65"/>
        <v>0</v>
      </c>
      <c r="K292" s="9">
        <f t="shared" si="65"/>
        <v>0</v>
      </c>
      <c r="L292" s="9">
        <f>SUM(G292/D292)*100</f>
        <v>40.315309943473181</v>
      </c>
      <c r="M292" s="10"/>
    </row>
    <row r="293" spans="1:13" ht="60" x14ac:dyDescent="0.25">
      <c r="A293" s="108" t="s">
        <v>12</v>
      </c>
      <c r="B293" s="11">
        <v>440000</v>
      </c>
      <c r="C293" s="12">
        <v>43385</v>
      </c>
      <c r="D293" s="13">
        <v>43385</v>
      </c>
      <c r="E293" s="13">
        <v>0</v>
      </c>
      <c r="F293" s="13">
        <f>D293-E293</f>
        <v>43385</v>
      </c>
      <c r="G293" s="12">
        <v>21708</v>
      </c>
      <c r="H293" s="12"/>
      <c r="I293" s="12"/>
      <c r="J293" s="12"/>
      <c r="K293" s="14"/>
      <c r="L293" s="13"/>
      <c r="M293" s="10" t="s">
        <v>55</v>
      </c>
    </row>
    <row r="294" spans="1:13" ht="60" x14ac:dyDescent="0.25">
      <c r="A294" s="108" t="s">
        <v>13</v>
      </c>
      <c r="B294" s="11">
        <v>300000</v>
      </c>
      <c r="C294" s="12">
        <v>72448</v>
      </c>
      <c r="D294" s="13">
        <v>72448</v>
      </c>
      <c r="E294" s="13">
        <v>0</v>
      </c>
      <c r="F294" s="13">
        <f t="shared" ref="F294:F298" si="66">D294-E294</f>
        <v>72448</v>
      </c>
      <c r="G294" s="12">
        <v>62807</v>
      </c>
      <c r="H294" s="12"/>
      <c r="I294" s="12"/>
      <c r="J294" s="12"/>
      <c r="K294" s="12"/>
      <c r="L294" s="13"/>
      <c r="M294" s="149" t="s">
        <v>59</v>
      </c>
    </row>
    <row r="295" spans="1:13" ht="47.25" x14ac:dyDescent="0.25">
      <c r="A295" s="108" t="s">
        <v>14</v>
      </c>
      <c r="B295" s="11">
        <v>155000</v>
      </c>
      <c r="C295" s="12">
        <v>0</v>
      </c>
      <c r="D295" s="13">
        <v>0</v>
      </c>
      <c r="E295" s="13">
        <v>0</v>
      </c>
      <c r="F295" s="13">
        <f t="shared" si="66"/>
        <v>0</v>
      </c>
      <c r="G295" s="12">
        <v>0</v>
      </c>
      <c r="H295" s="12"/>
      <c r="I295" s="12"/>
      <c r="J295" s="12"/>
      <c r="K295" s="16"/>
      <c r="L295" s="13"/>
      <c r="M295" s="10" t="s">
        <v>15</v>
      </c>
    </row>
    <row r="296" spans="1:13" ht="63" x14ac:dyDescent="0.25">
      <c r="A296" s="108" t="s">
        <v>16</v>
      </c>
      <c r="B296" s="11">
        <v>93802</v>
      </c>
      <c r="C296" s="12">
        <v>93802</v>
      </c>
      <c r="D296" s="13">
        <v>93802</v>
      </c>
      <c r="E296" s="13">
        <v>93802</v>
      </c>
      <c r="F296" s="13">
        <f t="shared" si="66"/>
        <v>0</v>
      </c>
      <c r="G296" s="12">
        <v>0</v>
      </c>
      <c r="H296" s="12"/>
      <c r="I296" s="12"/>
      <c r="J296" s="12"/>
      <c r="K296" s="16"/>
      <c r="L296" s="13"/>
      <c r="M296" s="10" t="s">
        <v>15</v>
      </c>
    </row>
    <row r="297" spans="1:13" ht="31.5" x14ac:dyDescent="0.25">
      <c r="A297" s="108" t="s">
        <v>17</v>
      </c>
      <c r="B297" s="11">
        <v>10000</v>
      </c>
      <c r="C297" s="12">
        <v>0</v>
      </c>
      <c r="D297" s="13">
        <v>0</v>
      </c>
      <c r="E297" s="13">
        <v>0</v>
      </c>
      <c r="F297" s="13">
        <f t="shared" si="66"/>
        <v>0</v>
      </c>
      <c r="G297" s="12">
        <v>0</v>
      </c>
      <c r="H297" s="12"/>
      <c r="I297" s="12"/>
      <c r="J297" s="12"/>
      <c r="K297" s="16"/>
      <c r="L297" s="13"/>
      <c r="M297" s="10" t="s">
        <v>15</v>
      </c>
    </row>
    <row r="298" spans="1:13" ht="31.5" x14ac:dyDescent="0.25">
      <c r="A298" s="108" t="s">
        <v>18</v>
      </c>
      <c r="B298" s="11">
        <v>60000</v>
      </c>
      <c r="C298" s="12">
        <v>0</v>
      </c>
      <c r="D298" s="13">
        <v>0</v>
      </c>
      <c r="E298" s="13">
        <v>0</v>
      </c>
      <c r="F298" s="13">
        <f t="shared" si="66"/>
        <v>0</v>
      </c>
      <c r="G298" s="12">
        <v>0</v>
      </c>
      <c r="H298" s="12"/>
      <c r="I298" s="12"/>
      <c r="J298" s="12"/>
      <c r="K298" s="16"/>
      <c r="L298" s="13"/>
      <c r="M298" s="10" t="s">
        <v>15</v>
      </c>
    </row>
    <row r="299" spans="1:13" ht="31.5" x14ac:dyDescent="0.25">
      <c r="A299" s="108" t="s">
        <v>19</v>
      </c>
      <c r="B299" s="12">
        <f>SUM(B300:B302)</f>
        <v>516635</v>
      </c>
      <c r="C299" s="12">
        <f>SUM(C300:C302)</f>
        <v>388335</v>
      </c>
      <c r="D299" s="13">
        <f>SUM(D300:D302)</f>
        <v>388335</v>
      </c>
      <c r="E299" s="13">
        <f>E300+E301+E302</f>
        <v>11850</v>
      </c>
      <c r="F299" s="13">
        <f>F300+F301+F302</f>
        <v>376485</v>
      </c>
      <c r="G299" s="12">
        <f>SUM(G300:G302)</f>
        <v>376485</v>
      </c>
      <c r="H299" s="12">
        <f>SUM(H300:H302)</f>
        <v>0</v>
      </c>
      <c r="I299" s="12">
        <f>SUM(I302:I302)</f>
        <v>0</v>
      </c>
      <c r="J299" s="12">
        <f>SUM(J302:J302)</f>
        <v>0</v>
      </c>
      <c r="K299" s="12">
        <f>SUM(K300:K302)</f>
        <v>0</v>
      </c>
      <c r="L299" s="12">
        <f>SUM(L302:L302)</f>
        <v>0</v>
      </c>
      <c r="M299" s="10"/>
    </row>
    <row r="300" spans="1:13" ht="47.25" x14ac:dyDescent="0.25">
      <c r="A300" s="108" t="s">
        <v>20</v>
      </c>
      <c r="B300" s="11">
        <v>416635</v>
      </c>
      <c r="C300" s="12">
        <v>273550</v>
      </c>
      <c r="D300" s="13">
        <v>273550</v>
      </c>
      <c r="E300" s="13">
        <v>11850</v>
      </c>
      <c r="F300" s="13">
        <f>D300-E300</f>
        <v>261700</v>
      </c>
      <c r="G300" s="12">
        <v>261700</v>
      </c>
      <c r="H300" s="12"/>
      <c r="I300" s="12"/>
      <c r="J300" s="12"/>
      <c r="K300" s="16"/>
      <c r="L300" s="13"/>
      <c r="M300" s="15" t="s">
        <v>49</v>
      </c>
    </row>
    <row r="301" spans="1:13" ht="47.25" x14ac:dyDescent="0.25">
      <c r="A301" s="108" t="s">
        <v>21</v>
      </c>
      <c r="B301" s="11">
        <v>100000</v>
      </c>
      <c r="C301" s="12">
        <v>0</v>
      </c>
      <c r="D301" s="13">
        <v>0</v>
      </c>
      <c r="E301" s="13">
        <v>0</v>
      </c>
      <c r="F301" s="13">
        <f t="shared" ref="F301:F302" si="67">D301-E301</f>
        <v>0</v>
      </c>
      <c r="G301" s="12">
        <v>0</v>
      </c>
      <c r="H301" s="12"/>
      <c r="I301" s="12"/>
      <c r="J301" s="12"/>
      <c r="K301" s="16"/>
      <c r="L301" s="13"/>
      <c r="M301" s="15" t="s">
        <v>15</v>
      </c>
    </row>
    <row r="302" spans="1:13" ht="31.5" x14ac:dyDescent="0.25">
      <c r="A302" s="108" t="s">
        <v>22</v>
      </c>
      <c r="B302" s="11">
        <v>0</v>
      </c>
      <c r="C302" s="12">
        <v>114785</v>
      </c>
      <c r="D302" s="13">
        <v>114785</v>
      </c>
      <c r="E302" s="13">
        <v>0</v>
      </c>
      <c r="F302" s="13">
        <f t="shared" si="67"/>
        <v>114785</v>
      </c>
      <c r="G302" s="12">
        <v>114785</v>
      </c>
      <c r="H302" s="12"/>
      <c r="I302" s="12"/>
      <c r="J302" s="17"/>
      <c r="K302" s="16"/>
      <c r="L302" s="13"/>
      <c r="M302" s="125" t="s">
        <v>39</v>
      </c>
    </row>
    <row r="303" spans="1:13" ht="15.75" x14ac:dyDescent="0.25">
      <c r="A303" s="108" t="s">
        <v>23</v>
      </c>
      <c r="B303" s="12">
        <f>SUM(B304:B309)</f>
        <v>1594048</v>
      </c>
      <c r="C303" s="12">
        <f>SUM(C304:C309)</f>
        <v>1390712</v>
      </c>
      <c r="D303" s="13">
        <f>SUM(D304:D309)</f>
        <v>1390712</v>
      </c>
      <c r="E303" s="13">
        <f>E304+E305+E306+E307+E308+E309</f>
        <v>0</v>
      </c>
      <c r="F303" s="13">
        <f>F304+F305+F306+F307+F308+F309</f>
        <v>1390712</v>
      </c>
      <c r="G303" s="12">
        <f>SUM(G304:G309)</f>
        <v>1006933</v>
      </c>
      <c r="H303" s="12">
        <f t="shared" ref="H303:L303" si="68">SUM(H304:H307)</f>
        <v>0</v>
      </c>
      <c r="I303" s="12">
        <f t="shared" si="68"/>
        <v>0</v>
      </c>
      <c r="J303" s="12">
        <f t="shared" si="68"/>
        <v>0</v>
      </c>
      <c r="K303" s="12">
        <f t="shared" si="68"/>
        <v>0</v>
      </c>
      <c r="L303" s="12">
        <f t="shared" si="68"/>
        <v>0</v>
      </c>
      <c r="M303" s="10"/>
    </row>
    <row r="304" spans="1:13" ht="31.5" x14ac:dyDescent="0.25">
      <c r="A304" s="108" t="s">
        <v>24</v>
      </c>
      <c r="B304" s="11">
        <v>39000</v>
      </c>
      <c r="C304" s="12">
        <v>0</v>
      </c>
      <c r="D304" s="13">
        <v>0</v>
      </c>
      <c r="E304" s="13">
        <v>0</v>
      </c>
      <c r="F304" s="13">
        <f>D304-E304</f>
        <v>0</v>
      </c>
      <c r="G304" s="12">
        <v>0</v>
      </c>
      <c r="H304" s="12"/>
      <c r="I304" s="12"/>
      <c r="J304" s="17"/>
      <c r="K304" s="12"/>
      <c r="L304" s="13"/>
      <c r="M304" s="10" t="s">
        <v>15</v>
      </c>
    </row>
    <row r="305" spans="1:13" ht="405" x14ac:dyDescent="0.25">
      <c r="A305" s="108" t="s">
        <v>25</v>
      </c>
      <c r="B305" s="11">
        <v>555048</v>
      </c>
      <c r="C305" s="12">
        <v>545292</v>
      </c>
      <c r="D305" s="13">
        <v>545292</v>
      </c>
      <c r="E305" s="13">
        <v>0</v>
      </c>
      <c r="F305" s="13">
        <f t="shared" ref="F305:F309" si="69">D305-E305</f>
        <v>545292</v>
      </c>
      <c r="G305" s="12">
        <v>525840</v>
      </c>
      <c r="H305" s="12"/>
      <c r="I305" s="12"/>
      <c r="J305" s="17"/>
      <c r="K305" s="12"/>
      <c r="L305" s="13"/>
      <c r="M305" s="149" t="s">
        <v>60</v>
      </c>
    </row>
    <row r="306" spans="1:13" ht="47.25" x14ac:dyDescent="0.25">
      <c r="A306" s="108" t="s">
        <v>26</v>
      </c>
      <c r="B306" s="11">
        <v>200000</v>
      </c>
      <c r="C306" s="12">
        <v>167730</v>
      </c>
      <c r="D306" s="13">
        <v>167730</v>
      </c>
      <c r="E306" s="13">
        <v>0</v>
      </c>
      <c r="F306" s="13">
        <f t="shared" si="69"/>
        <v>167730</v>
      </c>
      <c r="G306" s="12">
        <v>60383</v>
      </c>
      <c r="H306" s="12"/>
      <c r="I306" s="12"/>
      <c r="J306" s="17"/>
      <c r="K306" s="16"/>
      <c r="L306" s="13"/>
      <c r="M306" s="10" t="s">
        <v>64</v>
      </c>
    </row>
    <row r="307" spans="1:13" ht="31.5" x14ac:dyDescent="0.25">
      <c r="A307" s="108" t="s">
        <v>27</v>
      </c>
      <c r="B307" s="11">
        <v>200000</v>
      </c>
      <c r="C307" s="12">
        <v>227824</v>
      </c>
      <c r="D307" s="13">
        <v>227824</v>
      </c>
      <c r="E307" s="13">
        <v>0</v>
      </c>
      <c r="F307" s="13">
        <f t="shared" si="69"/>
        <v>227824</v>
      </c>
      <c r="G307" s="12">
        <v>227824</v>
      </c>
      <c r="H307" s="12"/>
      <c r="I307" s="12"/>
      <c r="J307" s="17"/>
      <c r="K307" s="16"/>
      <c r="L307" s="13"/>
      <c r="M307" s="10" t="s">
        <v>15</v>
      </c>
    </row>
    <row r="308" spans="1:13" ht="31.5" x14ac:dyDescent="0.25">
      <c r="A308" s="108" t="s">
        <v>34</v>
      </c>
      <c r="B308" s="11">
        <v>150000</v>
      </c>
      <c r="C308" s="12">
        <v>0</v>
      </c>
      <c r="D308" s="13">
        <v>0</v>
      </c>
      <c r="E308" s="13">
        <v>0</v>
      </c>
      <c r="F308" s="13">
        <f t="shared" si="69"/>
        <v>0</v>
      </c>
      <c r="G308" s="12">
        <v>0</v>
      </c>
      <c r="H308" s="12"/>
      <c r="I308" s="12"/>
      <c r="J308" s="17"/>
      <c r="K308" s="16"/>
      <c r="L308" s="13"/>
      <c r="M308" s="10" t="s">
        <v>15</v>
      </c>
    </row>
    <row r="309" spans="1:13" ht="270" x14ac:dyDescent="0.25">
      <c r="A309" s="108" t="s">
        <v>56</v>
      </c>
      <c r="B309" s="11">
        <v>450000</v>
      </c>
      <c r="C309" s="12">
        <v>449866</v>
      </c>
      <c r="D309" s="13">
        <v>449866</v>
      </c>
      <c r="E309" s="13">
        <v>0</v>
      </c>
      <c r="F309" s="13">
        <f t="shared" si="69"/>
        <v>449866</v>
      </c>
      <c r="G309" s="12">
        <v>192886</v>
      </c>
      <c r="H309" s="12"/>
      <c r="I309" s="12"/>
      <c r="J309" s="17"/>
      <c r="K309" s="16"/>
      <c r="L309" s="13"/>
      <c r="M309" s="10" t="s">
        <v>61</v>
      </c>
    </row>
    <row r="310" spans="1:13" ht="31.5" x14ac:dyDescent="0.25">
      <c r="A310" s="108" t="s">
        <v>28</v>
      </c>
      <c r="B310" s="12">
        <f t="shared" ref="B310:L310" si="70">SUM(B311:B312)</f>
        <v>84621</v>
      </c>
      <c r="C310" s="12">
        <f t="shared" si="70"/>
        <v>28621</v>
      </c>
      <c r="D310" s="13">
        <f t="shared" si="70"/>
        <v>28621</v>
      </c>
      <c r="E310" s="13">
        <f>E311+E312</f>
        <v>28621</v>
      </c>
      <c r="F310" s="13">
        <f>F311+F312</f>
        <v>0</v>
      </c>
      <c r="G310" s="12">
        <f t="shared" si="70"/>
        <v>0</v>
      </c>
      <c r="H310" s="12">
        <f t="shared" si="70"/>
        <v>0</v>
      </c>
      <c r="I310" s="12">
        <f t="shared" si="70"/>
        <v>0</v>
      </c>
      <c r="J310" s="12">
        <f t="shared" si="70"/>
        <v>0</v>
      </c>
      <c r="K310" s="12">
        <f t="shared" si="70"/>
        <v>0</v>
      </c>
      <c r="L310" s="12">
        <f t="shared" si="70"/>
        <v>0</v>
      </c>
      <c r="M310" s="10" t="s">
        <v>29</v>
      </c>
    </row>
    <row r="311" spans="1:13" ht="47.25" x14ac:dyDescent="0.25">
      <c r="A311" s="108" t="s">
        <v>30</v>
      </c>
      <c r="B311" s="11">
        <v>56000</v>
      </c>
      <c r="C311" s="18">
        <v>0</v>
      </c>
      <c r="D311" s="19">
        <v>0</v>
      </c>
      <c r="E311" s="19">
        <v>0</v>
      </c>
      <c r="F311" s="19">
        <f>D311-E311</f>
        <v>0</v>
      </c>
      <c r="G311" s="12">
        <v>0</v>
      </c>
      <c r="H311" s="12"/>
      <c r="I311" s="18"/>
      <c r="J311" s="18"/>
      <c r="K311" s="20"/>
      <c r="L311" s="19"/>
      <c r="M311" s="15" t="s">
        <v>15</v>
      </c>
    </row>
    <row r="312" spans="1:13" ht="31.5" x14ac:dyDescent="0.25">
      <c r="A312" s="115" t="s">
        <v>31</v>
      </c>
      <c r="B312" s="5">
        <v>28621</v>
      </c>
      <c r="C312" s="18">
        <v>28621</v>
      </c>
      <c r="D312" s="19">
        <v>28621</v>
      </c>
      <c r="E312" s="19">
        <v>28621</v>
      </c>
      <c r="F312" s="19">
        <f>D312-E312</f>
        <v>0</v>
      </c>
      <c r="G312" s="12">
        <v>0</v>
      </c>
      <c r="H312" s="12"/>
      <c r="I312" s="18"/>
      <c r="J312" s="18"/>
      <c r="K312" s="20"/>
      <c r="L312" s="19"/>
      <c r="M312" s="15" t="s">
        <v>15</v>
      </c>
    </row>
    <row r="316" spans="1:13" ht="15.75" x14ac:dyDescent="0.25">
      <c r="A316" s="150" t="s">
        <v>0</v>
      </c>
      <c r="B316" s="150"/>
      <c r="C316" s="150"/>
      <c r="D316" s="150"/>
      <c r="E316" s="150"/>
      <c r="F316" s="150"/>
      <c r="G316" s="150"/>
      <c r="H316" s="150"/>
      <c r="I316" s="150"/>
      <c r="J316" s="150"/>
      <c r="K316" s="150"/>
      <c r="L316" s="150"/>
      <c r="M316" s="150"/>
    </row>
    <row r="317" spans="1:13" ht="15.75" x14ac:dyDescent="0.25">
      <c r="A317" s="150" t="s">
        <v>65</v>
      </c>
      <c r="B317" s="150"/>
      <c r="C317" s="150"/>
      <c r="D317" s="150"/>
      <c r="E317" s="150"/>
      <c r="F317" s="150"/>
      <c r="G317" s="150"/>
      <c r="H317" s="150"/>
      <c r="I317" s="150"/>
      <c r="J317" s="150"/>
      <c r="K317" s="150"/>
      <c r="L317" s="150"/>
      <c r="M317" s="150"/>
    </row>
    <row r="318" spans="1:13" ht="15.75" x14ac:dyDescent="0.25">
      <c r="A318" s="101"/>
      <c r="B318" s="101"/>
      <c r="C318" s="101"/>
      <c r="D318" s="101"/>
      <c r="E318" s="101"/>
      <c r="F318" s="101"/>
      <c r="G318" s="102"/>
      <c r="H318" s="102"/>
      <c r="I318" s="102"/>
      <c r="J318" s="102"/>
      <c r="K318" s="102"/>
      <c r="L318" s="102"/>
      <c r="M318" s="148"/>
    </row>
    <row r="319" spans="1:13" ht="83.25" customHeight="1" x14ac:dyDescent="0.25">
      <c r="A319" s="116" t="s">
        <v>1</v>
      </c>
      <c r="B319" s="116" t="s">
        <v>2</v>
      </c>
      <c r="C319" s="117" t="s">
        <v>3</v>
      </c>
      <c r="D319" s="117" t="s">
        <v>4</v>
      </c>
      <c r="E319" s="117" t="s">
        <v>46</v>
      </c>
      <c r="F319" s="117" t="s">
        <v>47</v>
      </c>
      <c r="G319" s="115" t="s">
        <v>5</v>
      </c>
      <c r="H319" s="115" t="s">
        <v>6</v>
      </c>
      <c r="I319" s="115" t="s">
        <v>32</v>
      </c>
      <c r="J319" s="115" t="s">
        <v>7</v>
      </c>
      <c r="K319" s="115" t="s">
        <v>8</v>
      </c>
      <c r="L319" s="115" t="s">
        <v>9</v>
      </c>
      <c r="M319" s="107" t="s">
        <v>10</v>
      </c>
    </row>
    <row r="320" spans="1:13" ht="15.75" x14ac:dyDescent="0.25">
      <c r="A320" s="104"/>
      <c r="B320" s="157">
        <f t="shared" ref="B320:K320" si="71">+B328+B321+B332+B339</f>
        <v>3254106</v>
      </c>
      <c r="C320" s="157">
        <f t="shared" si="71"/>
        <v>1883030</v>
      </c>
      <c r="D320" s="157">
        <f t="shared" si="71"/>
        <v>1883030</v>
      </c>
      <c r="E320" s="157">
        <f t="shared" si="71"/>
        <v>0</v>
      </c>
      <c r="F320" s="157">
        <f t="shared" si="71"/>
        <v>1883030</v>
      </c>
      <c r="G320" s="157">
        <f t="shared" si="71"/>
        <v>1702369</v>
      </c>
      <c r="H320" s="157">
        <f t="shared" si="71"/>
        <v>0</v>
      </c>
      <c r="I320" s="157">
        <f t="shared" si="71"/>
        <v>0</v>
      </c>
      <c r="J320" s="157">
        <f t="shared" si="71"/>
        <v>0</v>
      </c>
      <c r="K320" s="157">
        <f t="shared" si="71"/>
        <v>0</v>
      </c>
      <c r="L320" s="158">
        <f>SUM(G320/D320)*100</f>
        <v>90.405835276124122</v>
      </c>
      <c r="M320" s="159"/>
    </row>
    <row r="321" spans="1:13" ht="31.5" x14ac:dyDescent="0.25">
      <c r="A321" s="108" t="s">
        <v>11</v>
      </c>
      <c r="B321" s="158">
        <f t="shared" ref="B321:K321" si="72">SUM(B322:B327)</f>
        <v>1058802</v>
      </c>
      <c r="C321" s="158">
        <f t="shared" si="72"/>
        <v>115833</v>
      </c>
      <c r="D321" s="158">
        <f t="shared" si="72"/>
        <v>115833</v>
      </c>
      <c r="E321" s="158">
        <f>E322+E323+E324+E325+E326+E327</f>
        <v>0</v>
      </c>
      <c r="F321" s="158">
        <f>F322+F323+F324+F325+F326+F327</f>
        <v>115833</v>
      </c>
      <c r="G321" s="158">
        <f t="shared" si="72"/>
        <v>94194</v>
      </c>
      <c r="H321" s="158">
        <f t="shared" si="72"/>
        <v>0</v>
      </c>
      <c r="I321" s="158">
        <f t="shared" si="72"/>
        <v>0</v>
      </c>
      <c r="J321" s="158">
        <f t="shared" si="72"/>
        <v>0</v>
      </c>
      <c r="K321" s="158">
        <f t="shared" si="72"/>
        <v>0</v>
      </c>
      <c r="L321" s="158">
        <f>SUM(G321/D321)*100</f>
        <v>81.31879516200047</v>
      </c>
      <c r="M321" s="160"/>
    </row>
    <row r="322" spans="1:13" ht="63" x14ac:dyDescent="0.25">
      <c r="A322" s="108" t="s">
        <v>12</v>
      </c>
      <c r="B322" s="161">
        <v>440000</v>
      </c>
      <c r="C322" s="155">
        <v>43385</v>
      </c>
      <c r="D322" s="156">
        <v>43385</v>
      </c>
      <c r="E322" s="156">
        <v>0</v>
      </c>
      <c r="F322" s="156">
        <f>D322-E322</f>
        <v>43385</v>
      </c>
      <c r="G322" s="155">
        <v>31387</v>
      </c>
      <c r="H322" s="155"/>
      <c r="I322" s="155"/>
      <c r="J322" s="155"/>
      <c r="K322" s="162"/>
      <c r="L322" s="156"/>
      <c r="M322" s="160" t="s">
        <v>55</v>
      </c>
    </row>
    <row r="323" spans="1:13" ht="78.75" x14ac:dyDescent="0.25">
      <c r="A323" s="108" t="s">
        <v>13</v>
      </c>
      <c r="B323" s="161">
        <v>300000</v>
      </c>
      <c r="C323" s="155">
        <v>72448</v>
      </c>
      <c r="D323" s="156">
        <v>72448</v>
      </c>
      <c r="E323" s="156">
        <v>0</v>
      </c>
      <c r="F323" s="156">
        <f t="shared" ref="F323:F327" si="73">D323-E323</f>
        <v>72448</v>
      </c>
      <c r="G323" s="155">
        <v>62807</v>
      </c>
      <c r="H323" s="155"/>
      <c r="I323" s="155"/>
      <c r="J323" s="155"/>
      <c r="K323" s="155"/>
      <c r="L323" s="156"/>
      <c r="M323" s="163" t="s">
        <v>59</v>
      </c>
    </row>
    <row r="324" spans="1:13" ht="47.25" x14ac:dyDescent="0.25">
      <c r="A324" s="108" t="s">
        <v>14</v>
      </c>
      <c r="B324" s="161">
        <v>155000</v>
      </c>
      <c r="C324" s="155">
        <v>0</v>
      </c>
      <c r="D324" s="156">
        <v>0</v>
      </c>
      <c r="E324" s="156">
        <v>0</v>
      </c>
      <c r="F324" s="156">
        <f t="shared" si="73"/>
        <v>0</v>
      </c>
      <c r="G324" s="155">
        <v>0</v>
      </c>
      <c r="H324" s="155"/>
      <c r="I324" s="155"/>
      <c r="J324" s="155"/>
      <c r="K324" s="164"/>
      <c r="L324" s="156"/>
      <c r="M324" s="160" t="s">
        <v>15</v>
      </c>
    </row>
    <row r="325" spans="1:13" ht="63" x14ac:dyDescent="0.25">
      <c r="A325" s="108" t="s">
        <v>16</v>
      </c>
      <c r="B325" s="161">
        <v>93802</v>
      </c>
      <c r="C325" s="155"/>
      <c r="D325" s="156"/>
      <c r="E325" s="156"/>
      <c r="F325" s="156">
        <f t="shared" si="73"/>
        <v>0</v>
      </c>
      <c r="G325" s="155">
        <v>0</v>
      </c>
      <c r="H325" s="155"/>
      <c r="I325" s="155"/>
      <c r="J325" s="155"/>
      <c r="K325" s="164"/>
      <c r="L325" s="156"/>
      <c r="M325" s="160" t="s">
        <v>15</v>
      </c>
    </row>
    <row r="326" spans="1:13" ht="31.5" x14ac:dyDescent="0.25">
      <c r="A326" s="108" t="s">
        <v>17</v>
      </c>
      <c r="B326" s="161">
        <v>10000</v>
      </c>
      <c r="C326" s="155">
        <v>0</v>
      </c>
      <c r="D326" s="156">
        <v>0</v>
      </c>
      <c r="E326" s="156">
        <v>0</v>
      </c>
      <c r="F326" s="156">
        <f t="shared" si="73"/>
        <v>0</v>
      </c>
      <c r="G326" s="155">
        <v>0</v>
      </c>
      <c r="H326" s="155"/>
      <c r="I326" s="155"/>
      <c r="J326" s="155"/>
      <c r="K326" s="164"/>
      <c r="L326" s="156"/>
      <c r="M326" s="160" t="s">
        <v>15</v>
      </c>
    </row>
    <row r="327" spans="1:13" ht="31.5" x14ac:dyDescent="0.25">
      <c r="A327" s="108" t="s">
        <v>18</v>
      </c>
      <c r="B327" s="161">
        <v>60000</v>
      </c>
      <c r="C327" s="155">
        <v>0</v>
      </c>
      <c r="D327" s="156">
        <v>0</v>
      </c>
      <c r="E327" s="156">
        <v>0</v>
      </c>
      <c r="F327" s="156">
        <f t="shared" si="73"/>
        <v>0</v>
      </c>
      <c r="G327" s="155">
        <v>0</v>
      </c>
      <c r="H327" s="155"/>
      <c r="I327" s="155"/>
      <c r="J327" s="155"/>
      <c r="K327" s="164"/>
      <c r="L327" s="156"/>
      <c r="M327" s="160" t="s">
        <v>15</v>
      </c>
    </row>
    <row r="328" spans="1:13" ht="31.5" x14ac:dyDescent="0.25">
      <c r="A328" s="108" t="s">
        <v>19</v>
      </c>
      <c r="B328" s="155">
        <f>SUM(B329:B331)</f>
        <v>516635</v>
      </c>
      <c r="C328" s="155">
        <f>SUM(C329:C331)</f>
        <v>376485</v>
      </c>
      <c r="D328" s="156">
        <f>SUM(D329:D331)</f>
        <v>376485</v>
      </c>
      <c r="E328" s="156">
        <f>E329+E330+E331</f>
        <v>0</v>
      </c>
      <c r="F328" s="156">
        <f>F329+F330+F331</f>
        <v>376485</v>
      </c>
      <c r="G328" s="155">
        <f>SUM(G329:G331)</f>
        <v>376485</v>
      </c>
      <c r="H328" s="155">
        <f>SUM(H329:H331)</f>
        <v>0</v>
      </c>
      <c r="I328" s="155">
        <f>SUM(I331:I331)</f>
        <v>0</v>
      </c>
      <c r="J328" s="155">
        <f>SUM(J331:J331)</f>
        <v>0</v>
      </c>
      <c r="K328" s="155">
        <f>SUM(K329:K331)</f>
        <v>0</v>
      </c>
      <c r="L328" s="155">
        <f>SUM(L331:L331)</f>
        <v>0</v>
      </c>
      <c r="M328" s="160"/>
    </row>
    <row r="329" spans="1:13" ht="47.25" x14ac:dyDescent="0.25">
      <c r="A329" s="108" t="s">
        <v>20</v>
      </c>
      <c r="B329" s="161">
        <v>416635</v>
      </c>
      <c r="C329" s="155">
        <v>261700</v>
      </c>
      <c r="D329" s="156">
        <v>261700</v>
      </c>
      <c r="E329" s="156"/>
      <c r="F329" s="156">
        <f>D329-E329</f>
        <v>261700</v>
      </c>
      <c r="G329" s="155">
        <v>261700</v>
      </c>
      <c r="H329" s="155"/>
      <c r="I329" s="155"/>
      <c r="J329" s="155"/>
      <c r="K329" s="164"/>
      <c r="L329" s="156"/>
      <c r="M329" s="165" t="s">
        <v>49</v>
      </c>
    </row>
    <row r="330" spans="1:13" ht="47.25" x14ac:dyDescent="0.25">
      <c r="A330" s="108" t="s">
        <v>21</v>
      </c>
      <c r="B330" s="161">
        <v>100000</v>
      </c>
      <c r="C330" s="155">
        <v>0</v>
      </c>
      <c r="D330" s="156">
        <v>0</v>
      </c>
      <c r="E330" s="156">
        <v>0</v>
      </c>
      <c r="F330" s="156">
        <f t="shared" ref="F330:F331" si="74">D330-E330</f>
        <v>0</v>
      </c>
      <c r="G330" s="155">
        <v>0</v>
      </c>
      <c r="H330" s="155"/>
      <c r="I330" s="155"/>
      <c r="J330" s="155"/>
      <c r="K330" s="164"/>
      <c r="L330" s="156"/>
      <c r="M330" s="165" t="s">
        <v>15</v>
      </c>
    </row>
    <row r="331" spans="1:13" ht="31.5" x14ac:dyDescent="0.25">
      <c r="A331" s="108" t="s">
        <v>22</v>
      </c>
      <c r="B331" s="161">
        <v>0</v>
      </c>
      <c r="C331" s="155">
        <v>114785</v>
      </c>
      <c r="D331" s="156">
        <v>114785</v>
      </c>
      <c r="E331" s="156">
        <v>0</v>
      </c>
      <c r="F331" s="156">
        <f t="shared" si="74"/>
        <v>114785</v>
      </c>
      <c r="G331" s="155">
        <v>114785</v>
      </c>
      <c r="H331" s="155"/>
      <c r="I331" s="155"/>
      <c r="J331" s="166"/>
      <c r="K331" s="164"/>
      <c r="L331" s="156"/>
      <c r="M331" s="154" t="s">
        <v>39</v>
      </c>
    </row>
    <row r="332" spans="1:13" ht="15.75" x14ac:dyDescent="0.25">
      <c r="A332" s="108" t="s">
        <v>23</v>
      </c>
      <c r="B332" s="155">
        <f>SUM(B333:B338)</f>
        <v>1594048</v>
      </c>
      <c r="C332" s="155">
        <f>SUM(C333:C338)</f>
        <v>1390712</v>
      </c>
      <c r="D332" s="156">
        <f>SUM(D333:D338)</f>
        <v>1390712</v>
      </c>
      <c r="E332" s="156">
        <f>E333+E334+E335+E336+E337+E338</f>
        <v>0</v>
      </c>
      <c r="F332" s="156">
        <f>F333+F334+F335+F336+F337+F338</f>
        <v>1390712</v>
      </c>
      <c r="G332" s="155">
        <f>SUM(G333:G338)</f>
        <v>1231690</v>
      </c>
      <c r="H332" s="155">
        <f t="shared" ref="H332:L332" si="75">SUM(H333:H336)</f>
        <v>0</v>
      </c>
      <c r="I332" s="155">
        <f t="shared" si="75"/>
        <v>0</v>
      </c>
      <c r="J332" s="155">
        <f t="shared" si="75"/>
        <v>0</v>
      </c>
      <c r="K332" s="155">
        <f t="shared" si="75"/>
        <v>0</v>
      </c>
      <c r="L332" s="155">
        <f t="shared" si="75"/>
        <v>0</v>
      </c>
      <c r="M332" s="160"/>
    </row>
    <row r="333" spans="1:13" ht="31.5" x14ac:dyDescent="0.25">
      <c r="A333" s="108" t="s">
        <v>24</v>
      </c>
      <c r="B333" s="161">
        <v>39000</v>
      </c>
      <c r="C333" s="155">
        <v>0</v>
      </c>
      <c r="D333" s="156">
        <v>0</v>
      </c>
      <c r="E333" s="156">
        <v>0</v>
      </c>
      <c r="F333" s="156">
        <f>D333-E333</f>
        <v>0</v>
      </c>
      <c r="G333" s="155">
        <v>0</v>
      </c>
      <c r="H333" s="155"/>
      <c r="I333" s="155"/>
      <c r="J333" s="166"/>
      <c r="K333" s="155"/>
      <c r="L333" s="156"/>
      <c r="M333" s="160" t="s">
        <v>15</v>
      </c>
    </row>
    <row r="334" spans="1:13" ht="409.5" x14ac:dyDescent="0.25">
      <c r="A334" s="108" t="s">
        <v>25</v>
      </c>
      <c r="B334" s="161">
        <v>555048</v>
      </c>
      <c r="C334" s="155">
        <v>545292</v>
      </c>
      <c r="D334" s="156">
        <v>545292</v>
      </c>
      <c r="E334" s="156">
        <v>0</v>
      </c>
      <c r="F334" s="156">
        <f t="shared" ref="F334:F338" si="76">D334-E334</f>
        <v>545292</v>
      </c>
      <c r="G334" s="155">
        <v>530797</v>
      </c>
      <c r="H334" s="155"/>
      <c r="I334" s="155"/>
      <c r="J334" s="166"/>
      <c r="K334" s="155"/>
      <c r="L334" s="156"/>
      <c r="M334" s="163" t="s">
        <v>60</v>
      </c>
    </row>
    <row r="335" spans="1:13" ht="47.25" x14ac:dyDescent="0.25">
      <c r="A335" s="108" t="s">
        <v>26</v>
      </c>
      <c r="B335" s="161">
        <v>200000</v>
      </c>
      <c r="C335" s="155">
        <v>167730</v>
      </c>
      <c r="D335" s="156">
        <v>167730</v>
      </c>
      <c r="E335" s="156">
        <v>0</v>
      </c>
      <c r="F335" s="156">
        <f t="shared" si="76"/>
        <v>167730</v>
      </c>
      <c r="G335" s="155">
        <v>167730</v>
      </c>
      <c r="H335" s="155"/>
      <c r="I335" s="155"/>
      <c r="J335" s="166"/>
      <c r="K335" s="164"/>
      <c r="L335" s="156"/>
      <c r="M335" s="160" t="s">
        <v>64</v>
      </c>
    </row>
    <row r="336" spans="1:13" ht="31.5" x14ac:dyDescent="0.25">
      <c r="A336" s="108" t="s">
        <v>27</v>
      </c>
      <c r="B336" s="161">
        <v>200000</v>
      </c>
      <c r="C336" s="155">
        <v>227824</v>
      </c>
      <c r="D336" s="156">
        <v>227824</v>
      </c>
      <c r="E336" s="156">
        <v>0</v>
      </c>
      <c r="F336" s="156">
        <f t="shared" si="76"/>
        <v>227824</v>
      </c>
      <c r="G336" s="155">
        <v>227824</v>
      </c>
      <c r="H336" s="155"/>
      <c r="I336" s="155"/>
      <c r="J336" s="166"/>
      <c r="K336" s="164"/>
      <c r="L336" s="156"/>
      <c r="M336" s="160" t="s">
        <v>15</v>
      </c>
    </row>
    <row r="337" spans="1:13" ht="31.5" x14ac:dyDescent="0.25">
      <c r="A337" s="108" t="s">
        <v>34</v>
      </c>
      <c r="B337" s="161">
        <v>150000</v>
      </c>
      <c r="C337" s="155">
        <v>0</v>
      </c>
      <c r="D337" s="156">
        <v>0</v>
      </c>
      <c r="E337" s="156">
        <v>0</v>
      </c>
      <c r="F337" s="156">
        <f t="shared" si="76"/>
        <v>0</v>
      </c>
      <c r="G337" s="155">
        <v>0</v>
      </c>
      <c r="H337" s="155"/>
      <c r="I337" s="155"/>
      <c r="J337" s="166"/>
      <c r="K337" s="164"/>
      <c r="L337" s="156"/>
      <c r="M337" s="160" t="s">
        <v>15</v>
      </c>
    </row>
    <row r="338" spans="1:13" ht="299.25" x14ac:dyDescent="0.25">
      <c r="A338" s="108" t="s">
        <v>56</v>
      </c>
      <c r="B338" s="161">
        <v>450000</v>
      </c>
      <c r="C338" s="155">
        <v>449866</v>
      </c>
      <c r="D338" s="156">
        <v>449866</v>
      </c>
      <c r="E338" s="156">
        <v>0</v>
      </c>
      <c r="F338" s="156">
        <f t="shared" si="76"/>
        <v>449866</v>
      </c>
      <c r="G338" s="155">
        <v>305339</v>
      </c>
      <c r="H338" s="155"/>
      <c r="I338" s="155"/>
      <c r="J338" s="166"/>
      <c r="K338" s="164"/>
      <c r="L338" s="156"/>
      <c r="M338" s="160" t="s">
        <v>61</v>
      </c>
    </row>
    <row r="339" spans="1:13" ht="31.5" x14ac:dyDescent="0.25">
      <c r="A339" s="108" t="s">
        <v>28</v>
      </c>
      <c r="B339" s="155">
        <f t="shared" ref="B339:L339" si="77">SUM(B340:B341)</f>
        <v>84621</v>
      </c>
      <c r="C339" s="155">
        <f t="shared" si="77"/>
        <v>0</v>
      </c>
      <c r="D339" s="156">
        <f t="shared" si="77"/>
        <v>0</v>
      </c>
      <c r="E339" s="156">
        <f>E340+E341</f>
        <v>0</v>
      </c>
      <c r="F339" s="156">
        <f>F340+F341</f>
        <v>0</v>
      </c>
      <c r="G339" s="155">
        <f t="shared" si="77"/>
        <v>0</v>
      </c>
      <c r="H339" s="155">
        <f t="shared" si="77"/>
        <v>0</v>
      </c>
      <c r="I339" s="155">
        <f t="shared" si="77"/>
        <v>0</v>
      </c>
      <c r="J339" s="155">
        <f t="shared" si="77"/>
        <v>0</v>
      </c>
      <c r="K339" s="155">
        <f t="shared" si="77"/>
        <v>0</v>
      </c>
      <c r="L339" s="155">
        <f t="shared" si="77"/>
        <v>0</v>
      </c>
      <c r="M339" s="160" t="s">
        <v>29</v>
      </c>
    </row>
    <row r="340" spans="1:13" ht="47.25" x14ac:dyDescent="0.25">
      <c r="A340" s="108" t="s">
        <v>30</v>
      </c>
      <c r="B340" s="161">
        <v>56000</v>
      </c>
      <c r="C340" s="167">
        <v>0</v>
      </c>
      <c r="D340" s="168">
        <v>0</v>
      </c>
      <c r="E340" s="168">
        <v>0</v>
      </c>
      <c r="F340" s="168">
        <f>D340-E340</f>
        <v>0</v>
      </c>
      <c r="G340" s="155">
        <v>0</v>
      </c>
      <c r="H340" s="155"/>
      <c r="I340" s="167"/>
      <c r="J340" s="167"/>
      <c r="K340" s="169"/>
      <c r="L340" s="168"/>
      <c r="M340" s="165" t="s">
        <v>15</v>
      </c>
    </row>
    <row r="341" spans="1:13" ht="31.5" x14ac:dyDescent="0.25">
      <c r="A341" s="115" t="s">
        <v>31</v>
      </c>
      <c r="B341" s="170">
        <v>28621</v>
      </c>
      <c r="C341" s="167"/>
      <c r="D341" s="168"/>
      <c r="E341" s="168"/>
      <c r="F341" s="168">
        <f>D341-E341</f>
        <v>0</v>
      </c>
      <c r="G341" s="155">
        <v>0</v>
      </c>
      <c r="H341" s="155"/>
      <c r="I341" s="167"/>
      <c r="J341" s="167"/>
      <c r="K341" s="169"/>
      <c r="L341" s="168"/>
      <c r="M341" s="165" t="s">
        <v>15</v>
      </c>
    </row>
  </sheetData>
  <mergeCells count="24">
    <mergeCell ref="A175:M175"/>
    <mergeCell ref="A316:M316"/>
    <mergeCell ref="A317:M317"/>
    <mergeCell ref="A1:K1"/>
    <mergeCell ref="A2:K2"/>
    <mergeCell ref="A30:K30"/>
    <mergeCell ref="A31:K31"/>
    <mergeCell ref="A58:K58"/>
    <mergeCell ref="A287:M287"/>
    <mergeCell ref="A288:M288"/>
    <mergeCell ref="A59:K59"/>
    <mergeCell ref="A146:M146"/>
    <mergeCell ref="A147:M147"/>
    <mergeCell ref="A117:M117"/>
    <mergeCell ref="A118:M118"/>
    <mergeCell ref="A88:M88"/>
    <mergeCell ref="A89:M89"/>
    <mergeCell ref="A259:M259"/>
    <mergeCell ref="A260:M260"/>
    <mergeCell ref="A231:M231"/>
    <mergeCell ref="A232:M232"/>
    <mergeCell ref="A203:M203"/>
    <mergeCell ref="A204:M204"/>
    <mergeCell ref="A174:M174"/>
  </mergeCells>
  <pageMargins left="0.7" right="0.7" top="0.75" bottom="0.75" header="0.3" footer="0.3"/>
  <pageSetup scale="41" orientation="portrait" r:id="rId1"/>
  <rowBreaks count="6" manualBreakCount="6">
    <brk id="29" max="16383" man="1"/>
    <brk id="57" max="16383" man="1"/>
    <brk id="83" max="16383" man="1"/>
    <brk id="115" max="16383" man="1"/>
    <brk id="144" max="16383" man="1"/>
    <brk id="17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Arosemena</dc:creator>
  <cp:lastModifiedBy>emartinez</cp:lastModifiedBy>
  <cp:lastPrinted>2020-06-02T16:55:47Z</cp:lastPrinted>
  <dcterms:created xsi:type="dcterms:W3CDTF">2020-02-05T16:34:32Z</dcterms:created>
  <dcterms:modified xsi:type="dcterms:W3CDTF">2021-01-12T13:58:59Z</dcterms:modified>
</cp:coreProperties>
</file>